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на 01.01.2024 (2)" sheetId="1" r:id="rId1"/>
  </sheets>
  <definedNames>
    <definedName name="_xlnm._FilterDatabase" localSheetId="0" hidden="1">'на 01.01.2024 (2)'!$B$5:$P$131</definedName>
  </definedNames>
  <calcPr calcId="144525" iterate="1"/>
</workbook>
</file>

<file path=xl/calcChain.xml><?xml version="1.0" encoding="utf-8"?>
<calcChain xmlns="http://schemas.openxmlformats.org/spreadsheetml/2006/main">
  <c r="D8" i="1" l="1"/>
  <c r="I8" i="1"/>
  <c r="K8" i="1"/>
  <c r="K130" i="1" s="1"/>
  <c r="D9" i="1"/>
  <c r="J9" i="1"/>
  <c r="O9" i="1"/>
  <c r="D10" i="1"/>
  <c r="J10" i="1"/>
  <c r="O10" i="1"/>
  <c r="D11" i="1"/>
  <c r="O11" i="1" s="1"/>
  <c r="J11" i="1"/>
  <c r="D12" i="1"/>
  <c r="J12" i="1"/>
  <c r="O12" i="1" s="1"/>
  <c r="L12" i="1"/>
  <c r="D13" i="1"/>
  <c r="J13" i="1"/>
  <c r="O13" i="1" s="1"/>
  <c r="D14" i="1"/>
  <c r="J14" i="1"/>
  <c r="O14" i="1"/>
  <c r="D15" i="1"/>
  <c r="I15" i="1"/>
  <c r="K15" i="1"/>
  <c r="J15" i="1" s="1"/>
  <c r="O15" i="1" s="1"/>
  <c r="D16" i="1"/>
  <c r="J16" i="1"/>
  <c r="O16" i="1"/>
  <c r="D17" i="1"/>
  <c r="J17" i="1"/>
  <c r="O17" i="1"/>
  <c r="D18" i="1"/>
  <c r="O18" i="1" s="1"/>
  <c r="J18" i="1"/>
  <c r="D19" i="1"/>
  <c r="J19" i="1"/>
  <c r="O19" i="1" s="1"/>
  <c r="D20" i="1"/>
  <c r="J20" i="1"/>
  <c r="O20" i="1"/>
  <c r="D21" i="1"/>
  <c r="L21" i="1"/>
  <c r="J21" i="1" s="1"/>
  <c r="O21" i="1" s="1"/>
  <c r="M21" i="1"/>
  <c r="M130" i="1" s="1"/>
  <c r="D22" i="1"/>
  <c r="J22" i="1"/>
  <c r="O22" i="1"/>
  <c r="D23" i="1"/>
  <c r="J23" i="1"/>
  <c r="O23" i="1"/>
  <c r="D24" i="1"/>
  <c r="O24" i="1" s="1"/>
  <c r="J24" i="1"/>
  <c r="D25" i="1"/>
  <c r="J25" i="1"/>
  <c r="O25" i="1" s="1"/>
  <c r="G26" i="1"/>
  <c r="D26" i="1" s="1"/>
  <c r="J26" i="1"/>
  <c r="O26" i="1" s="1"/>
  <c r="G27" i="1"/>
  <c r="D27" i="1" s="1"/>
  <c r="J27" i="1"/>
  <c r="O27" i="1" s="1"/>
  <c r="L27" i="1"/>
  <c r="D28" i="1"/>
  <c r="J28" i="1"/>
  <c r="O28" i="1" s="1"/>
  <c r="D29" i="1"/>
  <c r="J29" i="1"/>
  <c r="O29" i="1"/>
  <c r="D30" i="1"/>
  <c r="J30" i="1"/>
  <c r="O30" i="1"/>
  <c r="D31" i="1"/>
  <c r="O31" i="1" s="1"/>
  <c r="J31" i="1"/>
  <c r="D32" i="1"/>
  <c r="J32" i="1"/>
  <c r="O32" i="1" s="1"/>
  <c r="D33" i="1"/>
  <c r="J33" i="1"/>
  <c r="O33" i="1"/>
  <c r="D34" i="1"/>
  <c r="J34" i="1"/>
  <c r="O34" i="1"/>
  <c r="D35" i="1"/>
  <c r="M35" i="1"/>
  <c r="J35" i="1" s="1"/>
  <c r="O35" i="1" s="1"/>
  <c r="D36" i="1"/>
  <c r="L36" i="1"/>
  <c r="J36" i="1" s="1"/>
  <c r="O36" i="1" s="1"/>
  <c r="D37" i="1"/>
  <c r="J37" i="1"/>
  <c r="O37" i="1" s="1"/>
  <c r="D38" i="1"/>
  <c r="J38" i="1"/>
  <c r="O38" i="1" s="1"/>
  <c r="D39" i="1"/>
  <c r="J39" i="1"/>
  <c r="O39" i="1"/>
  <c r="D40" i="1"/>
  <c r="J40" i="1"/>
  <c r="O40" i="1"/>
  <c r="D41" i="1"/>
  <c r="J41" i="1"/>
  <c r="O41" i="1" s="1"/>
  <c r="D42" i="1"/>
  <c r="J42" i="1"/>
  <c r="O42" i="1" s="1"/>
  <c r="D43" i="1"/>
  <c r="J43" i="1"/>
  <c r="O43" i="1"/>
  <c r="D44" i="1"/>
  <c r="J44" i="1"/>
  <c r="O44" i="1"/>
  <c r="D45" i="1"/>
  <c r="J45" i="1"/>
  <c r="O45" i="1" s="1"/>
  <c r="D46" i="1"/>
  <c r="I46" i="1"/>
  <c r="I130" i="1" s="1"/>
  <c r="J46" i="1"/>
  <c r="K46" i="1"/>
  <c r="O46" i="1"/>
  <c r="D47" i="1"/>
  <c r="J47" i="1"/>
  <c r="O47" i="1" s="1"/>
  <c r="D48" i="1"/>
  <c r="J48" i="1"/>
  <c r="O48" i="1" s="1"/>
  <c r="D49" i="1"/>
  <c r="I49" i="1"/>
  <c r="K49" i="1"/>
  <c r="L49" i="1"/>
  <c r="M49" i="1"/>
  <c r="N49" i="1"/>
  <c r="J49" i="1" s="1"/>
  <c r="O49" i="1" s="1"/>
  <c r="D50" i="1"/>
  <c r="I50" i="1"/>
  <c r="K50" i="1"/>
  <c r="L50" i="1"/>
  <c r="M50" i="1"/>
  <c r="N50" i="1"/>
  <c r="J50" i="1" s="1"/>
  <c r="O50" i="1" s="1"/>
  <c r="D51" i="1"/>
  <c r="J51" i="1"/>
  <c r="O51" i="1"/>
  <c r="D52" i="1"/>
  <c r="J52" i="1"/>
  <c r="O52" i="1"/>
  <c r="D53" i="1"/>
  <c r="O53" i="1" s="1"/>
  <c r="J53" i="1"/>
  <c r="D54" i="1"/>
  <c r="J54" i="1"/>
  <c r="O54" i="1" s="1"/>
  <c r="D55" i="1"/>
  <c r="J55" i="1"/>
  <c r="O55" i="1"/>
  <c r="D56" i="1"/>
  <c r="J56" i="1"/>
  <c r="O56" i="1"/>
  <c r="D57" i="1"/>
  <c r="J57" i="1"/>
  <c r="O57" i="1" s="1"/>
  <c r="D58" i="1"/>
  <c r="J58" i="1"/>
  <c r="O58" i="1" s="1"/>
  <c r="G59" i="1"/>
  <c r="D59" i="1" s="1"/>
  <c r="O59" i="1" s="1"/>
  <c r="H59" i="1"/>
  <c r="J59" i="1"/>
  <c r="L59" i="1"/>
  <c r="D60" i="1"/>
  <c r="O60" i="1" s="1"/>
  <c r="G60" i="1"/>
  <c r="J60" i="1"/>
  <c r="D61" i="1"/>
  <c r="O61" i="1" s="1"/>
  <c r="H61" i="1"/>
  <c r="J61" i="1"/>
  <c r="D62" i="1"/>
  <c r="O62" i="1" s="1"/>
  <c r="J62" i="1"/>
  <c r="D63" i="1"/>
  <c r="J63" i="1"/>
  <c r="O63" i="1" s="1"/>
  <c r="L63" i="1"/>
  <c r="N63" i="1"/>
  <c r="D64" i="1"/>
  <c r="J64" i="1"/>
  <c r="O64" i="1" s="1"/>
  <c r="D65" i="1"/>
  <c r="J65" i="1"/>
  <c r="O65" i="1" s="1"/>
  <c r="D66" i="1"/>
  <c r="J66" i="1"/>
  <c r="O66" i="1"/>
  <c r="D67" i="1"/>
  <c r="J67" i="1"/>
  <c r="O67" i="1"/>
  <c r="D68" i="1"/>
  <c r="J68" i="1"/>
  <c r="O68" i="1" s="1"/>
  <c r="D69" i="1"/>
  <c r="J69" i="1"/>
  <c r="O69" i="1" s="1"/>
  <c r="D70" i="1"/>
  <c r="J70" i="1"/>
  <c r="O70" i="1"/>
  <c r="D71" i="1"/>
  <c r="J71" i="1"/>
  <c r="O71" i="1"/>
  <c r="D72" i="1"/>
  <c r="J72" i="1"/>
  <c r="O72" i="1" s="1"/>
  <c r="D73" i="1"/>
  <c r="J73" i="1"/>
  <c r="O73" i="1" s="1"/>
  <c r="D74" i="1"/>
  <c r="J74" i="1"/>
  <c r="O74" i="1"/>
  <c r="D75" i="1"/>
  <c r="J75" i="1"/>
  <c r="O75" i="1"/>
  <c r="D76" i="1"/>
  <c r="J76" i="1"/>
  <c r="O76" i="1" s="1"/>
  <c r="D77" i="1"/>
  <c r="J77" i="1"/>
  <c r="O77" i="1" s="1"/>
  <c r="D78" i="1"/>
  <c r="J78" i="1"/>
  <c r="O78" i="1"/>
  <c r="D79" i="1"/>
  <c r="J79" i="1"/>
  <c r="O79" i="1"/>
  <c r="D80" i="1"/>
  <c r="J80" i="1"/>
  <c r="O80" i="1" s="1"/>
  <c r="D81" i="1"/>
  <c r="J81" i="1"/>
  <c r="O81" i="1" s="1"/>
  <c r="D82" i="1"/>
  <c r="J82" i="1"/>
  <c r="O82" i="1"/>
  <c r="D83" i="1"/>
  <c r="J83" i="1"/>
  <c r="O83" i="1"/>
  <c r="D84" i="1"/>
  <c r="J84" i="1"/>
  <c r="O84" i="1" s="1"/>
  <c r="D85" i="1"/>
  <c r="J85" i="1"/>
  <c r="O85" i="1" s="1"/>
  <c r="D86" i="1"/>
  <c r="J86" i="1"/>
  <c r="O86" i="1"/>
  <c r="D87" i="1"/>
  <c r="J87" i="1"/>
  <c r="O87" i="1"/>
  <c r="D88" i="1"/>
  <c r="O88" i="1" s="1"/>
  <c r="J88" i="1"/>
  <c r="D89" i="1"/>
  <c r="J89" i="1"/>
  <c r="O89" i="1" s="1"/>
  <c r="D90" i="1"/>
  <c r="J90" i="1"/>
  <c r="O90" i="1"/>
  <c r="D91" i="1"/>
  <c r="J91" i="1"/>
  <c r="O91" i="1"/>
  <c r="D92" i="1"/>
  <c r="J92" i="1"/>
  <c r="O92" i="1" s="1"/>
  <c r="D93" i="1"/>
  <c r="J93" i="1"/>
  <c r="O93" i="1" s="1"/>
  <c r="D94" i="1"/>
  <c r="J94" i="1"/>
  <c r="O94" i="1"/>
  <c r="D95" i="1"/>
  <c r="J95" i="1"/>
  <c r="O95" i="1"/>
  <c r="D96" i="1"/>
  <c r="J96" i="1"/>
  <c r="O96" i="1" s="1"/>
  <c r="D97" i="1"/>
  <c r="J97" i="1"/>
  <c r="O97" i="1" s="1"/>
  <c r="D98" i="1"/>
  <c r="J98" i="1"/>
  <c r="O98" i="1"/>
  <c r="D99" i="1"/>
  <c r="J99" i="1"/>
  <c r="O99" i="1"/>
  <c r="D100" i="1"/>
  <c r="J100" i="1"/>
  <c r="O100" i="1" s="1"/>
  <c r="D101" i="1"/>
  <c r="J101" i="1"/>
  <c r="O101" i="1" s="1"/>
  <c r="D102" i="1"/>
  <c r="J102" i="1"/>
  <c r="O102" i="1"/>
  <c r="D103" i="1"/>
  <c r="J103" i="1"/>
  <c r="O103" i="1"/>
  <c r="D104" i="1"/>
  <c r="J104" i="1"/>
  <c r="O104" i="1" s="1"/>
  <c r="D105" i="1"/>
  <c r="J105" i="1"/>
  <c r="O105" i="1" s="1"/>
  <c r="D106" i="1"/>
  <c r="J106" i="1"/>
  <c r="O106" i="1"/>
  <c r="D107" i="1"/>
  <c r="J107" i="1"/>
  <c r="O107" i="1"/>
  <c r="D108" i="1"/>
  <c r="J108" i="1"/>
  <c r="O108" i="1" s="1"/>
  <c r="D109" i="1"/>
  <c r="J109" i="1"/>
  <c r="O109" i="1" s="1"/>
  <c r="D110" i="1"/>
  <c r="J110" i="1"/>
  <c r="O110" i="1"/>
  <c r="D111" i="1"/>
  <c r="J111" i="1"/>
  <c r="O111" i="1"/>
  <c r="D112" i="1"/>
  <c r="O112" i="1" s="1"/>
  <c r="J112" i="1"/>
  <c r="D113" i="1"/>
  <c r="E113" i="1"/>
  <c r="E130" i="1" s="1"/>
  <c r="D130" i="1" s="1"/>
  <c r="J113" i="1"/>
  <c r="O113" i="1" s="1"/>
  <c r="D114" i="1"/>
  <c r="J114" i="1"/>
  <c r="O114" i="1" s="1"/>
  <c r="D115" i="1"/>
  <c r="J115" i="1"/>
  <c r="O115" i="1"/>
  <c r="D116" i="1"/>
  <c r="J116" i="1"/>
  <c r="O116" i="1"/>
  <c r="D117" i="1"/>
  <c r="J117" i="1"/>
  <c r="O117" i="1" s="1"/>
  <c r="D118" i="1"/>
  <c r="J118" i="1"/>
  <c r="O118" i="1" s="1"/>
  <c r="D119" i="1"/>
  <c r="J119" i="1"/>
  <c r="O119" i="1"/>
  <c r="D120" i="1"/>
  <c r="J120" i="1"/>
  <c r="O120" i="1"/>
  <c r="D121" i="1"/>
  <c r="J121" i="1"/>
  <c r="O121" i="1" s="1"/>
  <c r="D122" i="1"/>
  <c r="J122" i="1"/>
  <c r="O122" i="1" s="1"/>
  <c r="D123" i="1"/>
  <c r="J123" i="1"/>
  <c r="O123" i="1"/>
  <c r="D124" i="1"/>
  <c r="J124" i="1"/>
  <c r="O124" i="1"/>
  <c r="D125" i="1"/>
  <c r="J125" i="1"/>
  <c r="O125" i="1" s="1"/>
  <c r="D126" i="1"/>
  <c r="J126" i="1"/>
  <c r="O126" i="1" s="1"/>
  <c r="D127" i="1"/>
  <c r="J127" i="1"/>
  <c r="O127" i="1"/>
  <c r="D128" i="1"/>
  <c r="J128" i="1"/>
  <c r="O128" i="1"/>
  <c r="D129" i="1"/>
  <c r="O129" i="1" s="1"/>
  <c r="J129" i="1"/>
  <c r="M129" i="1"/>
  <c r="F130" i="1"/>
  <c r="G130" i="1"/>
  <c r="H130" i="1"/>
  <c r="L130" i="1"/>
  <c r="J8" i="1" l="1"/>
  <c r="O8" i="1" s="1"/>
  <c r="N130" i="1"/>
  <c r="J130" i="1" s="1"/>
  <c r="O130" i="1" s="1"/>
</calcChain>
</file>

<file path=xl/sharedStrings.xml><?xml version="1.0" encoding="utf-8"?>
<sst xmlns="http://schemas.openxmlformats.org/spreadsheetml/2006/main" count="393" uniqueCount="287">
  <si>
    <t>Итого:</t>
  </si>
  <si>
    <t>001.0702.03 2 08 14003.600                                                      001.0702.03 2 08 S4003.600</t>
  </si>
  <si>
    <t>город Льгов</t>
  </si>
  <si>
    <t>Капитальный ремонт кровли здания МБОУ "Средняя общеобразовательная школа №1  г. Льгова им. В.Б. Бессонова</t>
  </si>
  <si>
    <t>001.0701.03 2 08 14002.600                                                      001.0701.03 2 08 S4002.600</t>
  </si>
  <si>
    <t>Благоустройство территории МБДОУ "Детский сад №9 г. Льгова" расположенного по адресу: г. Льгов, ул. Советская, д.40</t>
  </si>
  <si>
    <t xml:space="preserve">005.07 01 80 4 00 14017.600
005.07 01 80 4 00 S4017.600
</t>
  </si>
  <si>
    <t>город Курчатов</t>
  </si>
  <si>
    <t>Благоустройство территории МАДОУ "Детский сад общеразвивающего вида №7 "Сказка", расположенного по адресу: 307250 Россия, Курская область, г. Курчатов, ул. Строителей д.2</t>
  </si>
  <si>
    <t xml:space="preserve">005.0701.80.4.00.14015.600                                                      005.0701.80.4.00.S4015.600
</t>
  </si>
  <si>
    <t>Капитальный ремонт здания МАДОУ "Детский сад №4"</t>
  </si>
  <si>
    <t>903.07 03.77 4 00 14374.600                                                     903.07 03.77 4 00 S4374.600</t>
  </si>
  <si>
    <t>город Курск</t>
  </si>
  <si>
    <t>Благоустройство территорий по устройству гардеробных и ограждения для футбольного поля МБУ ДО "Дворец пионеров и школьников г. Курска" по адресу г. Курск, ул. Перекальского, д. 1А</t>
  </si>
  <si>
    <t>903.07 03.77 4 00 14373.600
903.07 03.77 4 00 S4373.600</t>
  </si>
  <si>
    <t>Капитальный ремонт системы отопления МБОУ ДО "Дворец пионеров и школьников г. Курска по адресу: г. Курск, ул. Ленина, 43"</t>
  </si>
  <si>
    <t>903.07 03.77 4 00 14372.600                                                     903.07 03.77 4 00 S4372.600</t>
  </si>
  <si>
    <t>Благоустройство территории по устройству искусственного покрытия футбольного поля МБУ ДО "Дворец пионеров и школьников г. Курска" по адресу: г. Курск, ул. Перекальского, д. 1А</t>
  </si>
  <si>
    <t>903.07 03.77 4 00 14371.600                                                        903.07 03.77 4 00 S4371.600</t>
  </si>
  <si>
    <t>Благоустройство территории по устройству кольцевого дренажа  поля МБУ ДО "Дворец пионеров и школьников г Курска" по адресу г. Курск, ул. Перекальского, д. 1А</t>
  </si>
  <si>
    <t>903.07 03.77 4 00 14370.600                                                     903.07 03.77 4 00 S4370.600</t>
  </si>
  <si>
    <t>Капитальный ремонт кровли здания литер А1 МБОУ ДО "Дворец пионеров  и школьников г. Курска, расположенного по адресу г. Курск, ул. Перекальского, д. 1А</t>
  </si>
  <si>
    <t>903.07 02.77 4 00 14369.600                                                      903.07 02.77 4 00 S4369.600</t>
  </si>
  <si>
    <t>"Благоустройство территории МБОУ СОШ
№62 (оборудование УТК "Полоса препятствий", метеостанция, изготовление эмблемы школы, оборудование безопасного покрытия детской игровой площадки) по адресу: г.Курск, проспект Анатолия</t>
  </si>
  <si>
    <t>903.07 01.77 4 00 14368.600                                                     903.07 01.77 4 00 S4368.600</t>
  </si>
  <si>
    <t>Капитальный ремонт кровли здания МБДОУ "Детский сад  №131",по адресу: г. Курск, ул. Менделеева, д.4</t>
  </si>
  <si>
    <t>903.07 02.77 4 00 14363.600
903.07 02.77 4 00 S4363.600</t>
  </si>
  <si>
    <t>Капитальный ремонт актового зала МБОУ "Средняя общеобразовательная школа № 57", расположенного по адресу: 305038 г.Курск, улица К.Воробьева, 13"</t>
  </si>
  <si>
    <t>903.07 02.77 4 00 14362.600
903.07 02.77 4 00 S4362.600</t>
  </si>
  <si>
    <t>"Капитальный ремонт окон здания МБОУ "СОШ № 51" г.Курск</t>
  </si>
  <si>
    <t>903.07 01.77 4 00 14361.600                                                     903.07 01 77 4 00 S4361.600</t>
  </si>
  <si>
    <t>"Капитальный ремонт МБДОУ "Детский сад комбинированного вида №128" (Ремонт крылец)" по адресу: г.Курск, ул.Косухина, д.33.</t>
  </si>
  <si>
    <t>903.07 01.77 4 00 14360.200                                                       903.07 01.77 4 00 S4360.200</t>
  </si>
  <si>
    <t>"Благоустройство территории МБДОУ "Детский сад комбинированного вида № 127", расположенного по адресу: г.Курск Элеваторный переулок дом 7"</t>
  </si>
  <si>
    <t xml:space="preserve">903.07 02.77 4 00 14359.600                                                                                           903.07 02.77 4 00 S4359.600   </t>
  </si>
  <si>
    <t>"Ремонт межшкольного стадиона МБОУ "Средняя общеобразовательная школа № 50 им. Ю.А.Гагарина" города Курска</t>
  </si>
  <si>
    <t>903.07 02.77 4 00 14358.600                                                     903.07 02.77 4 00 S4358.600</t>
  </si>
  <si>
    <t>"Ремонт спортивной площадки МБОУ "Средняя общеобразовательная школа № 50 им.Ю.А.Гагарина" города Курска, расположенной по адресу: г.Курск, ул.Серегина, д.12"</t>
  </si>
  <si>
    <t>903.07 02.77 4 00 14357.600                                                          903.07 02.77 4 00 S4357.600</t>
  </si>
  <si>
    <t>МБОУ "СОШ № 50 им. Ю.А.Гагарина", расположенная по адресу: ул. Серегина, д.12 в городе Курск. Капитальный ремонт кровли.</t>
  </si>
  <si>
    <t>903.07 01.77 4 00 14356.600                                                      903.07 01.77 4 00 S4356.600</t>
  </si>
  <si>
    <t>Капитальный ремонт теневых навесов МБДОУ "Детский сад комбинированного вида № 123", расположенного по адресу: г. Курск, ул. Косухина, д. 11</t>
  </si>
  <si>
    <t xml:space="preserve">903.07 01.77 4 00 14355.600                                                     903.07 01.77 4 00 S4355.600
</t>
  </si>
  <si>
    <t>МБДОУ "Детский сад комбинированного вида №121", расположенный по адресу переулок 2-й Ольховский, дом 30 в г. Курске. Текущий ремонт.</t>
  </si>
  <si>
    <t>903.07 01.77 4 00 14354.600                                                      903.07 01.77 4 00 S4354.600</t>
  </si>
  <si>
    <t>"Капитальный ремонт здания (замена  оконных и дверных заполнений), ремонт овощехранилища и кровель теневых навесов МБДОУ "Детский сад № 117", г.Курск, проезд Сергеева, д.6.</t>
  </si>
  <si>
    <t>903.07 02.77 4 00 14353.600                                                     903.07 02.77 4 00 S4353.600</t>
  </si>
  <si>
    <t>Капитальный ремонт МБОУ "Средняя общеобразовательная школа № 49" (замена оконных блоков), расположенного по адресу: г.Курск, ул.Дейнеки, д.36</t>
  </si>
  <si>
    <t xml:space="preserve">903.07 01.77 4 00 14352.600                                                     903.07 01.77 4 00 S4352.600
</t>
  </si>
  <si>
    <t>МБДОУ "ЦРР - детский сад № 115", расположенный по адресу: ул. Заводская, 53а в г. Курске. Текущий ремонт.</t>
  </si>
  <si>
    <t xml:space="preserve">903.07 01.77 4 00 14351.600                                                     903.07 01.77 4 00 S4351.600
</t>
  </si>
  <si>
    <t>Капитальный ремонт (замена оконных блоков и дверей) здания МБДОУ "Центр развития ребенка - детский сад №113", расположенного по адресу г.Курск, ул.Черняховского 26.</t>
  </si>
  <si>
    <t>903.07 02.77 4 00 14350.600                                               903.07 02.77 4 00 S4350.600</t>
  </si>
  <si>
    <t xml:space="preserve">город Курск </t>
  </si>
  <si>
    <t>Капитальный ремонт МБОУ "Средняя общеобразовательная школа № 48 им.Р.М.Каменева" (ремонт помещений и замена дверных блоков) по адресу: г.Курск, ул. Серегина, д.17</t>
  </si>
  <si>
    <t>903.07 01.77 4 00 14349.600                                                       903.07 01.77 4 00 S4349.600</t>
  </si>
  <si>
    <t>"Благоустройство территории МБДОУ "Детский сад № 112" по адресу: г.Курск, проспект Дружбы, д. 8</t>
  </si>
  <si>
    <t>903.07 02.77 4 00 14348.600                                                      903.07 02.77 4 00 S4348.600</t>
  </si>
  <si>
    <t>Капитальный ремонт здания (замена окон) МБОУ "СОШ № 47 имени С.В. Широбокова" по адресу: г. Курск, 7-й Промышленный переулок, д.9</t>
  </si>
  <si>
    <t>903.07 02.77 4 00 14347.600                                                     903.07 02.77 4 00 S4347.600</t>
  </si>
  <si>
    <t>Капитальный ремонт лестничных клеток здания МБОУ "Средняя общеобразовательная школа № 46" по адресу: Курская область, г.Курск, ул. Комарова, д.27</t>
  </si>
  <si>
    <t>903.07 02.77 4 00 14346.600                                                     903.07 02.77 4 00 S4346.600</t>
  </si>
  <si>
    <t>Капитальный ремонт цокольной части фасада с заменой витража в здании МБОУ "Гимназия
№ 44" по адресу: г.Курск, переулок Блинова, д. 7 А</t>
  </si>
  <si>
    <t>903.07 01.77 4 00 14345.600
903.07 01.77 4 00 S4345.600</t>
  </si>
  <si>
    <t>"Капитальный ремонт фасада МБДОУ "Детский сад комбинированного вида № 110", расположенного по адресу: г.Курск, Магистральный проезд, 18"</t>
  </si>
  <si>
    <t>903.07 01.77 4 00 14344.600                                                     903.07 01.77 4 00 S4344.600</t>
  </si>
  <si>
    <t>Капитальный ремонт фасада МБДОУ "Детский сад комбинированного вида № 108", г. Курск, ул.Чернышевского, 9 2-этап</t>
  </si>
  <si>
    <t xml:space="preserve">903.07 02.77 4 00 14343.600
903.07 02.77 4 00 S4343.600
</t>
  </si>
  <si>
    <t>"Благоустройство части тротуарного покрытия территории МБОУ "Средняя общеобразовательная школа № 43 им. Г.К.Жукова" по адресу:г.Курск, ул.Белгородская, д.21"</t>
  </si>
  <si>
    <t>903.07 01.77 4 00 14342.600                                                      903.07 01.77 4 00 S4342.600</t>
  </si>
  <si>
    <t>"МБДОУ "Детский сад комбинированного вида № 104", расположенный по ул.Сумская, 48б в г.Курске. Благоустройство территории".</t>
  </si>
  <si>
    <t>903.07 02.77 4 00 14341.600                                                     903.07 02.77 4 00 S4341.600</t>
  </si>
  <si>
    <t>Капитальный ремонт кровли МБОУ "СОШ № 42", расположенного по адресу: г. Курск, ул.Школьная, д.1а</t>
  </si>
  <si>
    <t>903.07 02.77 4 00 14340.600                                                     903.07 02.77 4 00 S4340.600</t>
  </si>
  <si>
    <t>Капитальный ремонт МБОУ "СОШ №39 им. К.Ф. Ольшанского" (ремонт спортзала) в г.Курск</t>
  </si>
  <si>
    <t>903.07 01.77 4 00 14339.600                                                      903.07 01.77 4 00 S4339.600</t>
  </si>
  <si>
    <t>Благоустройство территории МБДОУ "Центр развития ребенка-детский сад № 103" по адресу: г.Курск, ул.Большевиков, д.93.</t>
  </si>
  <si>
    <t>903.07 01.77 4 00 14338.600                                                     903.07 01.77 4 00 S4338.600</t>
  </si>
  <si>
    <t>Капитальный ремонт фасада здания МБДОУ "Центр развития ребенка - детский сад №97", расположеного по адресу: г.Курск, ул. 3-я Песковская, дом 29</t>
  </si>
  <si>
    <t>903.07 01.77 4 00 14337.600                                                     903.07 01.77 4 00 S4337.600</t>
  </si>
  <si>
    <t>Капитальный ремонт здания МБДОУ "Детский сад комбинированного вида №95", расположенного по проезду Магистральному, 9Б в г.Курске на устройство вентилируемого фасада с утеплением</t>
  </si>
  <si>
    <t>903.07 01.77 4 00 14336.600                                                     903.07 01.77 4 00 S4336.600</t>
  </si>
  <si>
    <t>Капитальный ремонт (замена оконных блоков) МБДОУ "Детский сад комбинированного вида №92", расположенного по адресу: г.Курск проспект Кулакова, 3 "б"</t>
  </si>
  <si>
    <t>903.07 01.77 4 00 14335.600                                                     903.07 01.77 4 00 S4335.600</t>
  </si>
  <si>
    <t>Капитальный ремонт фасада МБДОУ "Детский сад комбинированного вида №92", расположенного по адресу: г. Курск проспект Кулакова, 3 "б"</t>
  </si>
  <si>
    <t>903.07 02.77 4 00 14334.600                                                       903.07 02.77 4 00 S4334.600</t>
  </si>
  <si>
    <t>Капитальный ремонт МБОУ "Средняя общеобразовательная школа №38" расположенного по адресу: г.Курск, ул.Островского, 10А (замена оконных блоков)</t>
  </si>
  <si>
    <t>903.07 02.77 4 00 14333.600
903.07 02.77 4 00 S4333.600</t>
  </si>
  <si>
    <t>"Капитальный ремонт кровли в МБОУ "Средняя общеобразовательная школа № 36", расположенного по адресу: г.Курск, ул.Станционная, дом 8"</t>
  </si>
  <si>
    <t xml:space="preserve">903.07 01.77 4 00 14332.600
903.07 01.77 4 00 S4332.600
</t>
  </si>
  <si>
    <t>МБДОУ "Центр развития ребенка-детский сад
№91", расположенный по адресу: ул.Энергетиков, д. №9а в г.Курске. Благоустройство территории.</t>
  </si>
  <si>
    <t>903.07 02.77 4 00 14331.600                                                     903.07 02.77 4 00 S4331.600</t>
  </si>
  <si>
    <t>"Благоустройство территории МБОУ "Средняя общеобразовательная школа № 31 имени А.М. Ломакина", расположенного по адресу: г.Курск, ул. Школьная, д. 3Б</t>
  </si>
  <si>
    <t>903.07 02.77 4 00 14330.600
903.07 02.77 4 00 S4330.600</t>
  </si>
  <si>
    <t>МБОУ "Средняя общеобразовательная школа
№ 30", расположенной по адресу: улица Серегина, д.41 в г.Курске Текущий ремонт</t>
  </si>
  <si>
    <t xml:space="preserve">903.07 02.77 4 00 14329.600                                                                                       903.07 02.77 4 00 S4329.600
</t>
  </si>
  <si>
    <t>Капитальный ремонт пищеблока в МБОУ "СОШ №30", расположенного по адресу: г.Курск, ул.Серегина, 41</t>
  </si>
  <si>
    <t xml:space="preserve">903.07 01.77 4 00 14328.600
903.07 01.77 4 00 S4328.600
</t>
  </si>
  <si>
    <t>"Капитальный ремонт фасада здания МБДОУ "Детский сад комбинированного вида № 84", расположенного по адресу: г.Курск, ул.Союзная, дом 63 б"</t>
  </si>
  <si>
    <t>903.07 02.77 4 00 14327.600                                                       903.07 02.77 4 00 S4327.600</t>
  </si>
  <si>
    <t>Текущий ремонт кровли здания МБОУ "Средняя общеобразовательная школа № 29 с углубленным изучением отдельных предметов им. И.Н. Зикеева" по адресу: город Курск, ул.Краснополянская, 2а</t>
  </si>
  <si>
    <t>903.07 01.77 4 00 14326.600                                               903.07 01.77 4 00 S4326.600</t>
  </si>
  <si>
    <t>"Капитальный ремонт санузлов здания МБДОУ "Детский сад комбинированного вида № 82" по адресу: г.Курск, ул.Союзная, д.55а"</t>
  </si>
  <si>
    <t>903.07 01.77 4 00 14325.600                                                                               903.07 01.77 4 00 S4325.600</t>
  </si>
  <si>
    <t>"МБДОУ "Детский сад комбинированного вида № 67", расположенный по ул.Народная, 18 в г.Курске. Благоустройство территории."</t>
  </si>
  <si>
    <t>903.07 01.77 4 00 14324.600                                                      903.07 01.77 4 00 S4324.600</t>
  </si>
  <si>
    <t>Капитальный ремонт фасада МБДОУ "Деткий сад комбинированного вида № 67" по ул.Народная, д.18, г.Курска</t>
  </si>
  <si>
    <t>903.07 02.77 4 00 14323.600                                                      903.07 02.77 4 00 S4323.600</t>
  </si>
  <si>
    <t>Текущий ремонт системы отопления здания МБОУ "Лицей № 21", расположенного по адресу: г. Курск,ул. Заводская, д.81</t>
  </si>
  <si>
    <t>903.07 01.77 4 00 14322.600                                                     903.07 01.77 4 00 S4322.600</t>
  </si>
  <si>
    <t>Кпитальный ремонт фасада здания МБДОУ "Детский сад комбинированного вида № 62 " расположенного по адресу: г.Курск, ул.Сумская, д.42Б</t>
  </si>
  <si>
    <t>903.07 02.77 4 00 14321.600                                                      903.07 02.77 4 00 S4321.600</t>
  </si>
  <si>
    <t>Капитальный ремонт фасада и оконных
блоков муниципального бюджетного общеобразовательного учреждения "Средняя общеобразовательная школа №20 имени А.А. Хмелевского", расположеного по адресу: г.Курск, ул. Комарова, д.3</t>
  </si>
  <si>
    <t>903.07 01.77 4 00 14320.600                                                      903.07 01.77 4 00 S4320.600</t>
  </si>
  <si>
    <t>Капитальный ремонт кровли здания МБДОУ "Детский сад комбинированного вида № 54", расположенного по адресу: г. Курск, ул.
Пигорева , д.20</t>
  </si>
  <si>
    <t>903.07 02.77 4 00 14319.600                                                      903.07 02.77 4 00 S4319.600</t>
  </si>
  <si>
    <t>МБОУ "Средняя общеобразовательная школа
№ 19", расположенной по адресу: ул. Павлуновского, 99 в г.Курске Благоустройство территории</t>
  </si>
  <si>
    <t>903.07 02.77 4 00 14318.600                                                      903.07 02.77 4 00 S4318.600</t>
  </si>
  <si>
    <t>"Ремонт скатной и мягкой кровли в МБОУ "Средняя общеобразовательная школа № 15"</t>
  </si>
  <si>
    <t>903.07 01.77 4 00 14317.600
903.07 01.77 4 00 S4317.600</t>
  </si>
  <si>
    <t>"Капитальный ремонт отдельных помещений
(групповой ячейки 1-го этажа и туалетной и буфетной групповой ячейки 2-го этажа) МБДОУ "Детский сад общеразвивающего вида № 40" по адресу: г.Курск,
ул.Краснополянская, д.29"</t>
  </si>
  <si>
    <t>903.07 01.77 4 00 14316.600                                                     903.07 01.77 4 00 S4316.600</t>
  </si>
  <si>
    <t>"Капитальный ремонт окон здания МБДОУ "Детский сад комбинированного вида № 31" расположенного по адресу: 305004 г.Курск, улица Гоголя, д.29А"</t>
  </si>
  <si>
    <t>903.07 02.77 4 00 14315.600                                                                                         903.07 02.77 4 00 S4315.600</t>
  </si>
  <si>
    <t>"Средняя общеобразовательная школа №13", расположенная по адресу: ул. 1-я Офицерская, 29 в г.Курске. Благоустройство территории"</t>
  </si>
  <si>
    <t>903.07 01.77 4 00 14314.600                                                     903.07 01.77 4 00 S4314.600</t>
  </si>
  <si>
    <t>Текущий ремонт отдельных помещений, лестничных клеток и входов в здание МБДОУ "Детский сад комбинированного вида № 3" по адресу: г.Курск, проспект Победы, д.20.</t>
  </si>
  <si>
    <t>903.07 02.77 4 00 14313.600                                                     903.07 02.77 4 00 S4313.600</t>
  </si>
  <si>
    <t>"Капитальный ремонт наружной водосточной системы и цоколя здания школы МБОУ СОШ
№ 9 им. А.Е.Боровых по адресу: г.Курск, ул. Верхняя Казацкая"</t>
  </si>
  <si>
    <t>903.07 02.77 4 00 14312.600                                                     903.07 02.77 4 00 S4312.600</t>
  </si>
  <si>
    <t>Благоустройство территории МБОУ "Средняя общеобразовательная школа с углубленным изучением отдельных предметов № 3", расположенного по адресу: 305023, Курская область, г.Курск, ул. 3-я Песковская, 23.</t>
  </si>
  <si>
    <t>903.07 02.77 4 00 14311.600                                                     903.07 02.77 4 00 S4311.600</t>
  </si>
  <si>
    <t>Капитальный ремонт помещений МБОУ "Средняя общеобразовательна школа №1" (ремонт санузлов)</t>
  </si>
  <si>
    <t>903.07 01.77 4 00 14310.600                                                     903.07 01.77 4 00 S4310.600</t>
  </si>
  <si>
    <t>Ремонт теневых навесов МКДОУ № 2.</t>
  </si>
  <si>
    <t>903.07 02.77 4 00 14309.600                                                     903.07 02.77 4 00 S4309.600</t>
  </si>
  <si>
    <t>Капитальный ремонт здания МБОУ "Средняя общеобразовательная школа №1 (замена окон)</t>
  </si>
  <si>
    <t xml:space="preserve">700.07 01 03 2 02 14010.200                                                      700.07 01 03 2 02 S4010.200 </t>
  </si>
  <si>
    <t>город Железногорск</t>
  </si>
  <si>
    <t>"Капитальный ремонт приточно-вытяжной вентиляции пищеблока МДОУ ЦРР "Искорка"-детский сад № 24"</t>
  </si>
  <si>
    <t xml:space="preserve">700.07 01 03 2 02 14009.200                                                     700.07 01 03 2 02 S4009.200 </t>
  </si>
  <si>
    <t>Капитальный ремонт покрытия проездов и отмостки по периметру здания МДОУ "Детский сад №15 общеразвивающего вида"</t>
  </si>
  <si>
    <t>700.07 01 03 2 02 14011.200                                                     700.07 01 03 2 02 S4011.200</t>
  </si>
  <si>
    <t>Капитальный ремонт пищеблока МДОУ ЦРР "Искорка" - детский сад № 24</t>
  </si>
  <si>
    <t>700.07 01 03 2 02 14013.200                                                     700.07 01 03 2 02 S4013.200</t>
  </si>
  <si>
    <t>Капитальный ремонт пищеблока МДОУ  "Детский сад № 32 комбинированного вида"</t>
  </si>
  <si>
    <t>700.07 01 03 2 02 14007.200                                                     700.07 01 03 2 02 S4007.200</t>
  </si>
  <si>
    <t>Капитальный ремонт тротуаров, дорожек и площадки МДОУ "Детский сад № 4 комбинированного вида"</t>
  </si>
  <si>
    <t>700.07 01 03 2 02 14012.200                                                     700.07 01 03 2 02 S4012.200</t>
  </si>
  <si>
    <t>Капитальный ремонт приточно-вытяжной вентиляции пищеблока МДОУ "Детский сад  № 32 комбинированного вида</t>
  </si>
  <si>
    <t>901.0702.3 20 2 14063.200                                                        901.0702.3 20 2 S4063.200</t>
  </si>
  <si>
    <t>Щигровский муниципальный район</t>
  </si>
  <si>
    <t xml:space="preserve">Капитальный ремонт  здания Большеохочевского филиала  МКОУ "Охочевкая средняя общеобразовательная школа"  Щигровского района Курской области (замена оконных и дверных блоков) </t>
  </si>
  <si>
    <t>901.0702.3 20 2 14062.200                                                        901.0702.3 20 2 S4062.200</t>
  </si>
  <si>
    <t>Капитальный ремонт МКОУ "Знаменская средняя общеобразовательная школа" Щигровского района Курской области (Капитальный ремонт кровли здания школы)</t>
  </si>
  <si>
    <t>901.0702.3 2 02 14061.200                                                        901.0702.3 2 02 S4061.200</t>
  </si>
  <si>
    <t>Капитальный ремонт кровли здания Титовского филиала МКОУ "Защитенская средняя общеобразовательная школа", расположенная по адресу: Курская область , Щигровский район, д. Басово, ул. Молодёжная ,д.7</t>
  </si>
  <si>
    <t>901.0702.3 2 02 14060.200                                                        901.0702.3 2 02 S4060.200</t>
  </si>
  <si>
    <t xml:space="preserve">Капитальный ремонт   Мелехенского филиала  МКОУ "Защитенская средняя общеобразовательная школа"  Щигровского района Курской области (замена оконных и дверных блоков) </t>
  </si>
  <si>
    <t>901.0702.3 2 02 14059.200                                                        901.0702.3 2 02 S4059.200</t>
  </si>
  <si>
    <t>Капитальный ремонт  пищеблока Титовского филиала  МКОУ "Защитенская средняя общеобразовательная школа", расположенного по адресу: Курская область, Щигровский район, д. Басово, ул. Молодёжная, д.7</t>
  </si>
  <si>
    <t>002.07 02.032 02 14001.200                                                      002.07 02 032 02 S4001.200</t>
  </si>
  <si>
    <t>Черемисиновский  муниципальный район</t>
  </si>
  <si>
    <t>Капитальный ремонт крыши и конструкции подвесного потолка в спортивном зале Ниженского филиала МКОУ "Покровская средняя общеобразовательная школа"</t>
  </si>
  <si>
    <t>003.0702.03 2 04 14010.200                                                      003.0702.03 2 04 S4010.200</t>
  </si>
  <si>
    <t>Хомутовский муниципальный район</t>
  </si>
  <si>
    <t>Капитальный ремонт здания МКОУ "Гламаздинская средняя общеобразовательная школа", расположенного по адресу: Курская область, Хомутовский район, с.Гламаздино ул. Новая, д.13</t>
  </si>
  <si>
    <t>001.0703.03.3.01.14001.600                        001.0703.03.3.01.S4001.600</t>
  </si>
  <si>
    <t>Фатежский муниципальный район</t>
  </si>
  <si>
    <t>Капитальный ремонт 2-х этажного здания по адресу: Курская область, Фатежский район, г. Фатеж, ул. К. Маркса, 27. Капитальный ремонт кровли.</t>
  </si>
  <si>
    <t>001.0703.03.3.01.14002.600                        001.0703.03.3.01.S4002.600</t>
  </si>
  <si>
    <t>Капитальный ремонт 2-х этажного здания по адресу: Курская область, Фатежский район, г. Фатеж, ул. К. Маркса, 27. Наружная сеть канализации.</t>
  </si>
  <si>
    <t>003.0702.03.2.02.14001.200                        003.0702.03.2.02.S4001.200</t>
  </si>
  <si>
    <t>Капитальный ремонт пищеблока МКОУ "Фатежская средняя общеобразовательная школа №2" Фатежского района Курской области</t>
  </si>
  <si>
    <t>003.0702.03.2.05.14009.200                                                      003.0702.03.2.05.S4009.200</t>
  </si>
  <si>
    <t>Тимский муниципальный район</t>
  </si>
  <si>
    <t>Капитальный ремонт  коридоров здания МКОУ "Тимская СОШ им. Н.В. Черных",  по адресу: 307060, Курская область, п. Тим,  ул. Ленина 50</t>
  </si>
  <si>
    <t>003.0702.03.2.05.14008.200                                                      003.0702.03.2.05.S4008.200</t>
  </si>
  <si>
    <t>Капитальный ремонт  помещений здания МКОУ "Успенская средняя общеобразовательная школа им. С.К.Косинова", расположенного по адресу: Курская область, Тимский район, с. Успенка, ул. Школьная, д.3</t>
  </si>
  <si>
    <t>003.0702.03.2.05.14007.200                                                      003.0702.03.2.05.S4007.200</t>
  </si>
  <si>
    <t>Капитальный ремонт окон и  входной группы здания МКОУ "Становская  СОШ", расположенного по адресу: 307081, Курская область, Тимский район, с. Становое, ул.Бахаровская, д.41</t>
  </si>
  <si>
    <t>003.0701.03.2.02.14004.200                                                      003.0701.03.2.02.S4004.200</t>
  </si>
  <si>
    <t>Капитальный ремонт кровли МКДОУ "Тимский детский сад "Солнышко",  расположенного по адресу: 3070060, Курская область, Тимский район, п. Тим, ул. Карла Маркса, д.27</t>
  </si>
  <si>
    <t>003.0702.03.2.05.14006.200                                                      003.0702.03.2.05.S4006.200</t>
  </si>
  <si>
    <t>Капитальный ремонт кровли МКОУ "Быстрецкая СОШ им. Орехова Т.Ф.", расположенного по адресу: 307076, Курская область, Тимский район, с. Быстрецы, ул. Новая, д.22</t>
  </si>
  <si>
    <t>003.0702.03.2.05.14005.200                                                      003.0702.03.2.05.S4005.200</t>
  </si>
  <si>
    <t>Капитальный ремонт входной группы здания МКОУ "Волобуевская СОШ", расположенного по адресу: 307073, Курская область, Тимский район, д. Постояновка, ул. Парковая, д.6</t>
  </si>
  <si>
    <t>003.0701.03 2 01.14024.200                                                       003.0701.03 2 01.S4024.200</t>
  </si>
  <si>
    <t>Суджанский муниципальный район</t>
  </si>
  <si>
    <t>Благоустройство территории МКДОУ "Заолешенский детский сад "Золотой колос", расположенного по адресу Курская область, Суджанский район с.Заолешенка, пер.А.Бутенко</t>
  </si>
  <si>
    <t>003.0701.03 2 01.14019.200                                                       003.0701.03 2 01.S4019.200</t>
  </si>
  <si>
    <t>Капитальный ремонт здания МКДОУ "Детский сад №8", расположенного по адресу Курская область, г. Суджа, пер.1 Мая, д.2</t>
  </si>
  <si>
    <t>003.0702.03 2 03.14017.200                                                       003.0702.03 2 03.S4017.200</t>
  </si>
  <si>
    <t>Капитальный ремонт здания МКОУ "Уланковская основная общеобразовательная школа", расположенного по адресу: 307822, Курская область, Суджанский район, с. Уланок, ул. Школьная, д.6</t>
  </si>
  <si>
    <t>003.0702.03 2 03.14023.200                                                       003.0702.03 2 03.S4023.200</t>
  </si>
  <si>
    <t>Капитальный ремонт кровли здания муниципального казенного общеобразовательного учреждения "Суджанская средняя общеобразовательная школа №1" Суджанского района Курской области, расположенного по адресу: Курская область г. Суджа ул.1 Мая д.15</t>
  </si>
  <si>
    <t>003.0702.03 2 03.14022.200                                                       003.0702.03 2 03.S4022.200</t>
  </si>
  <si>
    <t>Капитальный ремонт кровли здания муниципального казенного общеобразовательного учреждения "Суджанская средняя общеобразовательная школа №1" Суджанского района Курской области, расположенного по адресу: Курская область г. Суджа ул. Щепкина д.11</t>
  </si>
  <si>
    <t>003.0701.03 2 01.14016.200                                                       003.0701.03 2 01.S4016.200</t>
  </si>
  <si>
    <t>Капитальный ремонт здания МКДОУ "Детский сад №7", расположенного по адресу Курская область, г. Суджа, пер. Заводской, 21А</t>
  </si>
  <si>
    <t>003.0701.03 2 01.14020.200                                                       003.0701.03 2 01.S4020.200</t>
  </si>
  <si>
    <t>Капитальный ремонт здания МКДОУ ""Детский сад "Золотой улей", расположенного по адресу Курская область, Суджанский район, сл. Гончаровка ул. Мира, д.№72А</t>
  </si>
  <si>
    <t>003.0702.03 2 03.14018.200                                                       003.0702.03 2 03.S4018.200</t>
  </si>
  <si>
    <t>Капитальный ремонт крыши здания МКОУ "Свердликовская средняя общеобразовательная школа", расположенного по адресу: 307812, Курска область, Суджанский район, с.Свердликово, ул. Церковная , д.6</t>
  </si>
  <si>
    <t>003.0702.03 2 03.14021.200                                                       003.0702.03 2 03.S4021.200</t>
  </si>
  <si>
    <t>Капитальный ремонт помещений здания муниципального казенного общеобразовательного учреждения "Суджанская средняя общеобразовательная школа №1" Суджаснокого района Курской области, расположенного по адресу: Курская область г. Суджа ул. 1 Мая д.15</t>
  </si>
  <si>
    <t>006.0702.03 2 02 14026.200                                                                                       006.0702.03 2 02 S4026.200</t>
  </si>
  <si>
    <t>Солнцевский муниципальный район</t>
  </si>
  <si>
    <t>Капитальный ремонт (замена) оконных блоков Филиала №2 МКОУ "Шумаковская СОШ" Солнцевского района Курской области, расположенного по адресу: Курская область, Солнцевский район, село Дорохо-Доренское, ул. Молодежная, д.25</t>
  </si>
  <si>
    <t>005.0701.03.2.01.14005.600                                                      005.0701.03.2.01.S4005.600</t>
  </si>
  <si>
    <t>Рыльский муниципальный район</t>
  </si>
  <si>
    <t>Благоустройство территории МБДОУ "Детский сад "Родничок" (устройство асфальтированных дорожек, площадок для игр), устройство спортивной площадки со специальным покрытием (резиновая крошка) размером 8*15м., установка малых игровых форм на участке  МБДОУ "Детский сад "Родничек" находящегося по адресу: 307344, Курская область, Рыльский район, пос. им. Куйбышева, ул. Лесная, д.8"г"</t>
  </si>
  <si>
    <t>005.0702.032.02.14007.600          005.0702.032.02.S4007.600</t>
  </si>
  <si>
    <t>Капитальный ремонт пищеблока и обеденного зала школы (помещения 7, 8, 9 на первом этаже школы) МБОУ "Куйбышевская СОШ", расположенного по адресу: Курская область, Рыльский район, п. им. Куйбышева, ул. Лесная, д.9 "г"</t>
  </si>
  <si>
    <t>005.0702.032.02.14008.600                                                       005.0702.032.02.S4008.600</t>
  </si>
  <si>
    <t>Капитальный ремонт помещений актового зала МБОУ "Рыльская СОШ №4", расположенной по адресу: 307370, Курская область, Рыльский район, г. Рыльск, ул.Р.Люксембург, д.50</t>
  </si>
  <si>
    <t>005.0701.032.01.14006.600                                                       005.0701.032.01.S4006.600</t>
  </si>
  <si>
    <t>Капитальный ремонт здания МБДОУ "ЦРР - детский сад "Марьино", расположенного по адресу: 307341, Курская область, Рыльский район, пос. Марьино, ул. Садовая, д.3</t>
  </si>
  <si>
    <t>003.0702.03 2 01 14304.200                                                      003.0702.03 2 01 S4304.200</t>
  </si>
  <si>
    <t>Пристенский муниципальный район</t>
  </si>
  <si>
    <t>Благоустройство многофункциональной площадки по адресу: Курская область, пос. Пристень, ул. Советская , 49</t>
  </si>
  <si>
    <t>003.0702.03 2 01 14303.200                                                      003.0702.03 2 01 S4303.200</t>
  </si>
  <si>
    <t>Благоустройство многофункциональной площадки по адресу: Курская область, Пристенский район, Котовский сельсовет, с. Котово</t>
  </si>
  <si>
    <t>004.0702.03 1 02 14001.200                                                       004.0702.03 1 02 S4001.200</t>
  </si>
  <si>
    <t>Поныровский муниципальный район</t>
  </si>
  <si>
    <t>Благоустройство территории МКОУ "Поныровская средняя общеобразовательная школа" по адресу Курская область, Поныровский район, п. Поныри, ул. Веселая, дом 11</t>
  </si>
  <si>
    <t>004.0702.03 1 02 14002.200                                                       004.0702.03 1 02 S4002.200</t>
  </si>
  <si>
    <t>Благоустройство территории МКОУ "Поныровская средняя общеобразовательная школа" по адресу Курская область, Поныровский район, п. Поныри, ул. Октябрьская, дом 119в</t>
  </si>
  <si>
    <t>006.0702.032 04 14002.200                                                       006.0702.032 04 S4002.200</t>
  </si>
  <si>
    <t>Медвенский муниципальный район</t>
  </si>
  <si>
    <t>"Благоустройство территории МОКУ "Вторая Рождественская средняя общеобразовательная школа имени С.З. и Г.З.Пискуновых" по адресу: Курская область, Медвенский район, д.Губановка, 6А"</t>
  </si>
  <si>
    <t>006.0701.032 02 14001.200                                                       006.0701.032 02 S4001.200</t>
  </si>
  <si>
    <t>"Капитальный ремонт фасадов МДКОУ "Детский сад "Улыбка" по адресу: Курская область, п. Медвенка, ул. Советская, дом 61"</t>
  </si>
  <si>
    <t>003.0701.03 201 14001.200                                                       003.0701.03 201 S4001.200</t>
  </si>
  <si>
    <t>Мантуровский муниципальный район</t>
  </si>
  <si>
    <t>Благоустройство территории МДОУ "Семского детского сада" Мантуровского района Курской области</t>
  </si>
  <si>
    <t>002.0702.03 2 02 14001.200                                                                                002.0702.03 2 02 S4001.200</t>
  </si>
  <si>
    <t>Курчатовский муниципальный  район</t>
  </si>
  <si>
    <t>"Благоустройство территории (замена ограждения по периметру территории) МКОУ "СОШ № 1 пос. им. К. Либкнехта" Курчатовского района Курской области, по адресу: Курская область, Курчатовский район, пос. им. К. Либкнехта, ул. Пушкина 13"</t>
  </si>
  <si>
    <t>003.0702.03 2 02 14006.200                                                     003.0702.03 2 02 S4006.200</t>
  </si>
  <si>
    <t>Кореневский муниципальный  район</t>
  </si>
  <si>
    <t>Капитальный ремонт кровли здания МКОУ "Кремяновская средняя общеобразовательная школа", расположенного по адресу: 307421, Курская область, Кореневский район, село Кремяное, ул. Центральная 4</t>
  </si>
  <si>
    <t>003.0702.03 2 02 14008.200                                                       003.0702.03 2 02 S4008.200</t>
  </si>
  <si>
    <t>Благоустройство территории МКОУ "Толпиская СОШ", расположенного по адресу: 307442, Курская область, Кореневский район, село Толпино, д.№2</t>
  </si>
  <si>
    <t>003.0702.03 2 02 14007.200                                                       003.0702.03 2 02 S4007.200</t>
  </si>
  <si>
    <t>Благоустройство территории МКОУ "Толпиская СОШ". Замена ограждения земельного участка, расположенного по адресу: 307442, Курская область, Кореневский район, село Толпино, д.№2</t>
  </si>
  <si>
    <t>003.07 01.03 2  01 14005.200                                                       003.07 01.03 2  01 S4005.200</t>
  </si>
  <si>
    <t>Замена оконных блоков в здании МКДОУ "Детский сад № 1" Кореневского района Курской области. Капитальный ремонт, расположенного по адресу: Курская область Кореневский район с. Коренево, ул. Гигант</t>
  </si>
  <si>
    <t>003 .0701.03 2 04 14010.200                                                     003 .0701.03 2 04 S4010.200</t>
  </si>
  <si>
    <t>Касторенский муниципальный район</t>
  </si>
  <si>
    <t>Капитальный ремонт кровли МКДОУ "Новокасторенский детский сад" Касторенского района Курской области, расположенного по адресу: Курская область, Касторенский район, пос. Новокасторное , ул. Железнодорожная , д.23</t>
  </si>
  <si>
    <t>002.0702.03 2 02 14009.200                                                                                002.0702.03 2 02 S4009.200</t>
  </si>
  <si>
    <t>Горшеченский муниципальный район</t>
  </si>
  <si>
    <t>Благоустройство территории муниципального казенного общеобразовательного учреждения "Солдатская средняя общеобразовательная школа с устройством спортивной площадки", расположенного по адресу: 306800 Курская область Горшеченский район с. Солдатское, ул. Строительная д.1-а</t>
  </si>
  <si>
    <t>002.0702.03 2 02 14008.200                                                                                002.0702.03 2 02 S4008.200</t>
  </si>
  <si>
    <t>Капитальный ремонт крыши здания МКОУ "Ясеновская СОШ" Горшеченского района Курской области, расположенного по адресу: Курская область, Горшеченский район, с. Ясенки ул. В Третьякевича д.130</t>
  </si>
  <si>
    <t>002.0702.03 2 02 14007.200                                                                                002.0702.03 2 02 S4007.200</t>
  </si>
  <si>
    <t>Благоустройство территории муниципального казенного общеобразовательного учреждения "Гошеченская средняя общеобразовательная школа имени Н.И.Жиронкина", расположенного по адресу:306800 Курская область Горшеченский район п. Горшечное пер. Школьный д.1</t>
  </si>
  <si>
    <t>004.07.02.0320414018.200                                                        004.07.02.03204S4018.200</t>
  </si>
  <si>
    <t>Беловский муниципальный район</t>
  </si>
  <si>
    <t>Благоустройство общественной территории мемориального комплекса в честь воинов-земляков, погибших в период ВОВ 1941-1945 гг.".</t>
  </si>
  <si>
    <t>004.07.01.0320214015.200                                                        004.07.01.03202S4015.200</t>
  </si>
  <si>
    <t>Капитальный ремонт здания Беличанского ДС, расположенного по адресу: Курская область, Беловский район, с. Белица, ул. Советская, д.22а</t>
  </si>
  <si>
    <t>004.07.02.0320414017.200                                                        004.07.02.03204S4017.200</t>
  </si>
  <si>
    <t>Капитальный ремонт Мокрушанской СОШ, расположенного по адресу: Курская область, Беловский район, с. Мокрушино, Школьная ул., д.20</t>
  </si>
  <si>
    <t>004.07.01.0320214016.200                                                        004.07.01.03202S4016.200</t>
  </si>
  <si>
    <t>Капитальный ремонт Коммунаровского ДС (замена пола), расположенного по адресу: Курская область, Беловский район, поселок Коммунар, ул. Дружбы, д.1</t>
  </si>
  <si>
    <t>средства юридических лиц и индивидуальных предпринимателей</t>
  </si>
  <si>
    <t>средств населения</t>
  </si>
  <si>
    <t>местного бюджета</t>
  </si>
  <si>
    <t>областного бюджета</t>
  </si>
  <si>
    <t>в том числе:</t>
  </si>
  <si>
    <t>Всего</t>
  </si>
  <si>
    <t>областной бюджет</t>
  </si>
  <si>
    <t>КБК (местный бюджет)</t>
  </si>
  <si>
    <t>% выполнения работ на реализацию проекта за отчетный период</t>
  </si>
  <si>
    <t>Кассовый расход с начала года</t>
  </si>
  <si>
    <t>Фактически профинансировано (кассовый расход ГРБС)</t>
  </si>
  <si>
    <t>Предусмотренные ассигнования на 2023 год</t>
  </si>
  <si>
    <t>Наименование муниципального образования, представившего заявку</t>
  </si>
  <si>
    <t>Наименование  и местонахождение проекта проекта</t>
  </si>
  <si>
    <t>№</t>
  </si>
  <si>
    <t>по состоянию на 1 января 2024 года</t>
  </si>
  <si>
    <t>Курской области на софинансирование расходных  обязательств местных бюджетов на реализацию проекта "Народный бюджет"</t>
  </si>
  <si>
    <t>по субсидии, передаваемой из областного бюджета бюджетам муниципальных образований</t>
  </si>
  <si>
    <t xml:space="preserve">ОТЧЕТ </t>
  </si>
  <si>
    <t>Исполнитель: Г.А. Сысоева  тел. 70-06-02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</si>
</sst>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_₽"/>
    <numFmt numFmtId="165" formatCode="0.000000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Arial Cyr"/>
      <charset val="204"/>
    </font>
    <font>
      <sz val="2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1" fillId="0" borderId="0"/>
  </cellStyleXfs>
  <cellXfs count="2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3" fontId="4" fillId="2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49" fontId="8" fillId="2" borderId="0" xfId="2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wrapText="1"/>
    </xf>
    <xf numFmtId="49" fontId="8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view="pageBreakPreview" topLeftCell="A121" zoomScale="50" zoomScaleNormal="100" zoomScaleSheetLayoutView="50" workbookViewId="0">
      <selection activeCell="E141" sqref="E141"/>
    </sheetView>
  </sheetViews>
  <sheetFormatPr defaultColWidth="9.140625" defaultRowHeight="20.25" x14ac:dyDescent="0.3"/>
  <cols>
    <col min="1" max="1" width="7" style="1" customWidth="1"/>
    <col min="2" max="2" width="127.140625" style="1" customWidth="1"/>
    <col min="3" max="3" width="96.42578125" style="1" customWidth="1"/>
    <col min="4" max="4" width="35.5703125" style="1" customWidth="1"/>
    <col min="5" max="5" width="41.5703125" style="1" customWidth="1"/>
    <col min="6" max="7" width="38.140625" style="1" customWidth="1"/>
    <col min="8" max="8" width="54.140625" style="1" customWidth="1"/>
    <col min="9" max="9" width="49.28515625" style="1" customWidth="1"/>
    <col min="10" max="10" width="31.85546875" style="1" customWidth="1"/>
    <col min="11" max="11" width="41.5703125" style="1" customWidth="1"/>
    <col min="12" max="13" width="38.140625" style="1" customWidth="1"/>
    <col min="14" max="14" width="65.5703125" style="1" customWidth="1"/>
    <col min="15" max="15" width="37.5703125" style="1" customWidth="1"/>
    <col min="16" max="16" width="72.140625" style="1" customWidth="1"/>
    <col min="17" max="17" width="27.7109375" style="1" customWidth="1"/>
    <col min="18" max="18" width="16" style="1" customWidth="1"/>
    <col min="19" max="19" width="9.140625" style="1"/>
    <col min="20" max="20" width="12.28515625" style="1" customWidth="1"/>
    <col min="21" max="21" width="9.140625" style="1"/>
    <col min="22" max="22" width="12" style="1" customWidth="1"/>
    <col min="23" max="23" width="13.7109375" style="1" customWidth="1"/>
    <col min="24" max="24" width="9.140625" style="1"/>
    <col min="25" max="25" width="12.42578125" style="1" customWidth="1"/>
    <col min="26" max="16384" width="9.140625" style="1"/>
  </cols>
  <sheetData>
    <row r="1" spans="1:16" ht="23.25" x14ac:dyDescent="0.35">
      <c r="A1" s="23" t="s">
        <v>285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3.25" x14ac:dyDescent="0.3">
      <c r="A2" s="24" t="s">
        <v>284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3.25" x14ac:dyDescent="0.3">
      <c r="A3" s="24" t="s">
        <v>283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3.25" x14ac:dyDescent="0.3">
      <c r="A4" s="25" t="s">
        <v>282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2" customFormat="1" ht="64.5" customHeight="1" x14ac:dyDescent="0.25">
      <c r="A5" s="26" t="s">
        <v>281</v>
      </c>
      <c r="B5" s="26" t="s">
        <v>280</v>
      </c>
      <c r="C5" s="26" t="s">
        <v>279</v>
      </c>
      <c r="D5" s="26" t="s">
        <v>278</v>
      </c>
      <c r="E5" s="26"/>
      <c r="F5" s="26"/>
      <c r="G5" s="26"/>
      <c r="H5" s="26"/>
      <c r="I5" s="10" t="s">
        <v>277</v>
      </c>
      <c r="J5" s="26" t="s">
        <v>276</v>
      </c>
      <c r="K5" s="26"/>
      <c r="L5" s="26"/>
      <c r="M5" s="26"/>
      <c r="N5" s="26"/>
      <c r="O5" s="26" t="s">
        <v>275</v>
      </c>
      <c r="P5" s="28" t="s">
        <v>274</v>
      </c>
    </row>
    <row r="6" spans="1:16" s="2" customFormat="1" ht="23.25" x14ac:dyDescent="0.25">
      <c r="A6" s="26"/>
      <c r="B6" s="26"/>
      <c r="C6" s="26"/>
      <c r="D6" s="26" t="s">
        <v>272</v>
      </c>
      <c r="E6" s="26" t="s">
        <v>271</v>
      </c>
      <c r="F6" s="26"/>
      <c r="G6" s="26"/>
      <c r="H6" s="26"/>
      <c r="I6" s="26" t="s">
        <v>273</v>
      </c>
      <c r="J6" s="26" t="s">
        <v>272</v>
      </c>
      <c r="K6" s="26" t="s">
        <v>271</v>
      </c>
      <c r="L6" s="26"/>
      <c r="M6" s="26"/>
      <c r="N6" s="26"/>
      <c r="O6" s="26"/>
      <c r="P6" s="28"/>
    </row>
    <row r="7" spans="1:16" s="2" customFormat="1" ht="69.75" x14ac:dyDescent="0.25">
      <c r="A7" s="26"/>
      <c r="B7" s="26"/>
      <c r="C7" s="26"/>
      <c r="D7" s="26"/>
      <c r="E7" s="10" t="s">
        <v>270</v>
      </c>
      <c r="F7" s="10" t="s">
        <v>269</v>
      </c>
      <c r="G7" s="10" t="s">
        <v>268</v>
      </c>
      <c r="H7" s="10" t="s">
        <v>267</v>
      </c>
      <c r="I7" s="26"/>
      <c r="J7" s="26"/>
      <c r="K7" s="10" t="s">
        <v>270</v>
      </c>
      <c r="L7" s="10" t="s">
        <v>269</v>
      </c>
      <c r="M7" s="10" t="s">
        <v>268</v>
      </c>
      <c r="N7" s="10" t="s">
        <v>267</v>
      </c>
      <c r="O7" s="26"/>
      <c r="P7" s="28"/>
    </row>
    <row r="8" spans="1:16" s="2" customFormat="1" ht="61.5" x14ac:dyDescent="0.25">
      <c r="A8" s="10">
        <v>1</v>
      </c>
      <c r="B8" s="13" t="s">
        <v>266</v>
      </c>
      <c r="C8" s="10" t="s">
        <v>259</v>
      </c>
      <c r="D8" s="11">
        <f t="shared" ref="D8:D39" si="0">E8+F8+G8+H8</f>
        <v>2846620</v>
      </c>
      <c r="E8" s="11">
        <v>1707972</v>
      </c>
      <c r="F8" s="11">
        <v>1081716</v>
      </c>
      <c r="G8" s="11">
        <v>56932</v>
      </c>
      <c r="H8" s="11"/>
      <c r="I8" s="11">
        <f>962299.65+745672.35</f>
        <v>1707972</v>
      </c>
      <c r="J8" s="11">
        <f t="shared" ref="J8:J39" si="1">K8+L8+M8+N8</f>
        <v>2846620</v>
      </c>
      <c r="K8" s="11">
        <f>962299.65+745672.35</f>
        <v>1707972</v>
      </c>
      <c r="L8" s="11">
        <v>1081716</v>
      </c>
      <c r="M8" s="11">
        <v>56932</v>
      </c>
      <c r="N8" s="11"/>
      <c r="O8" s="10">
        <f t="shared" ref="O8:O39" si="2">J8/D8*100</f>
        <v>100</v>
      </c>
      <c r="P8" s="9" t="s">
        <v>265</v>
      </c>
    </row>
    <row r="9" spans="1:16" s="2" customFormat="1" ht="61.5" x14ac:dyDescent="0.25">
      <c r="A9" s="10">
        <v>2</v>
      </c>
      <c r="B9" s="13" t="s">
        <v>264</v>
      </c>
      <c r="C9" s="10" t="s">
        <v>259</v>
      </c>
      <c r="D9" s="11">
        <f t="shared" si="0"/>
        <v>2996836</v>
      </c>
      <c r="E9" s="11">
        <v>1798236</v>
      </c>
      <c r="F9" s="11">
        <v>1138670</v>
      </c>
      <c r="G9" s="11">
        <v>59930</v>
      </c>
      <c r="H9" s="11"/>
      <c r="I9" s="11">
        <v>1797900</v>
      </c>
      <c r="J9" s="11">
        <f t="shared" si="1"/>
        <v>2996500</v>
      </c>
      <c r="K9" s="11">
        <v>1797900</v>
      </c>
      <c r="L9" s="11">
        <v>1138670</v>
      </c>
      <c r="M9" s="11">
        <v>59930</v>
      </c>
      <c r="N9" s="11"/>
      <c r="O9" s="10">
        <f t="shared" si="2"/>
        <v>99.988788175262172</v>
      </c>
      <c r="P9" s="9" t="s">
        <v>263</v>
      </c>
    </row>
    <row r="10" spans="1:16" s="2" customFormat="1" ht="61.5" x14ac:dyDescent="0.25">
      <c r="A10" s="10">
        <v>3</v>
      </c>
      <c r="B10" s="13" t="s">
        <v>262</v>
      </c>
      <c r="C10" s="10" t="s">
        <v>259</v>
      </c>
      <c r="D10" s="11">
        <f t="shared" si="0"/>
        <v>3567760</v>
      </c>
      <c r="E10" s="11">
        <v>2140656</v>
      </c>
      <c r="F10" s="11">
        <v>1355749</v>
      </c>
      <c r="G10" s="11">
        <v>71355</v>
      </c>
      <c r="H10" s="11"/>
      <c r="I10" s="11">
        <v>2140656</v>
      </c>
      <c r="J10" s="11">
        <f t="shared" si="1"/>
        <v>3567760</v>
      </c>
      <c r="K10" s="11">
        <v>2140656</v>
      </c>
      <c r="L10" s="11">
        <v>1355749</v>
      </c>
      <c r="M10" s="11">
        <v>71355</v>
      </c>
      <c r="N10" s="11"/>
      <c r="O10" s="10">
        <f t="shared" si="2"/>
        <v>100</v>
      </c>
      <c r="P10" s="9" t="s">
        <v>261</v>
      </c>
    </row>
    <row r="11" spans="1:16" s="2" customFormat="1" ht="61.5" x14ac:dyDescent="0.25">
      <c r="A11" s="10">
        <v>4</v>
      </c>
      <c r="B11" s="13" t="s">
        <v>260</v>
      </c>
      <c r="C11" s="10" t="s">
        <v>259</v>
      </c>
      <c r="D11" s="11">
        <f t="shared" si="0"/>
        <v>1184950</v>
      </c>
      <c r="E11" s="11">
        <v>710970</v>
      </c>
      <c r="F11" s="11">
        <v>450281</v>
      </c>
      <c r="G11" s="11">
        <v>23699</v>
      </c>
      <c r="H11" s="11"/>
      <c r="I11" s="11">
        <v>710970</v>
      </c>
      <c r="J11" s="11">
        <f t="shared" si="1"/>
        <v>1184950</v>
      </c>
      <c r="K11" s="11">
        <v>710970</v>
      </c>
      <c r="L11" s="11">
        <v>450281</v>
      </c>
      <c r="M11" s="11">
        <v>23699</v>
      </c>
      <c r="N11" s="11"/>
      <c r="O11" s="10">
        <f t="shared" si="2"/>
        <v>100</v>
      </c>
      <c r="P11" s="9" t="s">
        <v>258</v>
      </c>
    </row>
    <row r="12" spans="1:16" s="2" customFormat="1" ht="93" x14ac:dyDescent="0.25">
      <c r="A12" s="10"/>
      <c r="B12" s="13" t="s">
        <v>257</v>
      </c>
      <c r="C12" s="10" t="s">
        <v>252</v>
      </c>
      <c r="D12" s="11">
        <f t="shared" si="0"/>
        <v>3755295.42</v>
      </c>
      <c r="E12" s="11">
        <v>2400000</v>
      </c>
      <c r="F12" s="11">
        <v>1355295.42</v>
      </c>
      <c r="G12" s="11"/>
      <c r="H12" s="11"/>
      <c r="I12" s="11">
        <v>2400000</v>
      </c>
      <c r="J12" s="11">
        <f t="shared" si="1"/>
        <v>1355295.42</v>
      </c>
      <c r="K12" s="11"/>
      <c r="L12" s="11">
        <f>1355295+0.42</f>
        <v>1355295.42</v>
      </c>
      <c r="M12" s="11"/>
      <c r="N12" s="11"/>
      <c r="O12" s="10">
        <f t="shared" si="2"/>
        <v>36.090247728100181</v>
      </c>
      <c r="P12" s="9" t="s">
        <v>256</v>
      </c>
    </row>
    <row r="13" spans="1:16" s="2" customFormat="1" ht="69.75" x14ac:dyDescent="0.25">
      <c r="A13" s="10">
        <v>6</v>
      </c>
      <c r="B13" s="13" t="s">
        <v>255</v>
      </c>
      <c r="C13" s="10" t="s">
        <v>252</v>
      </c>
      <c r="D13" s="11">
        <f t="shared" si="0"/>
        <v>3744709.5799999996</v>
      </c>
      <c r="E13" s="11">
        <v>2246826</v>
      </c>
      <c r="F13" s="11">
        <v>1422989.39</v>
      </c>
      <c r="G13" s="11">
        <v>74894.19</v>
      </c>
      <c r="H13" s="11"/>
      <c r="I13" s="11">
        <v>2246826</v>
      </c>
      <c r="J13" s="11">
        <f t="shared" si="1"/>
        <v>3744709.5799999996</v>
      </c>
      <c r="K13" s="11">
        <v>2246826</v>
      </c>
      <c r="L13" s="11">
        <v>1422989.39</v>
      </c>
      <c r="M13" s="11">
        <v>74894.19</v>
      </c>
      <c r="N13" s="11"/>
      <c r="O13" s="10">
        <f t="shared" si="2"/>
        <v>100</v>
      </c>
      <c r="P13" s="9" t="s">
        <v>254</v>
      </c>
    </row>
    <row r="14" spans="1:16" s="2" customFormat="1" ht="93" x14ac:dyDescent="0.25">
      <c r="A14" s="10">
        <v>7</v>
      </c>
      <c r="B14" s="13" t="s">
        <v>253</v>
      </c>
      <c r="C14" s="10" t="s">
        <v>252</v>
      </c>
      <c r="D14" s="11">
        <f t="shared" si="0"/>
        <v>3113310</v>
      </c>
      <c r="E14" s="11">
        <v>1867990</v>
      </c>
      <c r="F14" s="11">
        <v>1183053.8</v>
      </c>
      <c r="G14" s="11">
        <v>62266.2</v>
      </c>
      <c r="H14" s="11"/>
      <c r="I14" s="11">
        <v>1867990</v>
      </c>
      <c r="J14" s="11">
        <f t="shared" si="1"/>
        <v>3113310</v>
      </c>
      <c r="K14" s="11">
        <v>1867990</v>
      </c>
      <c r="L14" s="11">
        <v>1183053.8</v>
      </c>
      <c r="M14" s="11">
        <v>62266.2</v>
      </c>
      <c r="N14" s="11"/>
      <c r="O14" s="10">
        <f t="shared" si="2"/>
        <v>100</v>
      </c>
      <c r="P14" s="9" t="s">
        <v>251</v>
      </c>
    </row>
    <row r="15" spans="1:16" s="2" customFormat="1" ht="69.75" x14ac:dyDescent="0.25">
      <c r="A15" s="10">
        <v>8</v>
      </c>
      <c r="B15" s="13" t="s">
        <v>250</v>
      </c>
      <c r="C15" s="10" t="s">
        <v>249</v>
      </c>
      <c r="D15" s="11">
        <f t="shared" si="0"/>
        <v>2208417.86</v>
      </c>
      <c r="E15" s="11">
        <v>1325051</v>
      </c>
      <c r="F15" s="11">
        <v>839198.52</v>
      </c>
      <c r="G15" s="11">
        <v>44168.34</v>
      </c>
      <c r="H15" s="11"/>
      <c r="I15" s="11">
        <f>1292410.3+32640</f>
        <v>1325050.3</v>
      </c>
      <c r="J15" s="11">
        <f t="shared" si="1"/>
        <v>2208417.16</v>
      </c>
      <c r="K15" s="11">
        <f>1292410.3+32640</f>
        <v>1325050.3</v>
      </c>
      <c r="L15" s="11">
        <v>839198.52</v>
      </c>
      <c r="M15" s="11">
        <v>44168.34</v>
      </c>
      <c r="N15" s="11"/>
      <c r="O15" s="10">
        <f t="shared" si="2"/>
        <v>99.999968303100033</v>
      </c>
      <c r="P15" s="9" t="s">
        <v>248</v>
      </c>
    </row>
    <row r="16" spans="1:16" s="2" customFormat="1" ht="69.75" x14ac:dyDescent="0.25">
      <c r="A16" s="10">
        <v>9</v>
      </c>
      <c r="B16" s="13" t="s">
        <v>247</v>
      </c>
      <c r="C16" s="10" t="s">
        <v>240</v>
      </c>
      <c r="D16" s="11">
        <f t="shared" si="0"/>
        <v>1279990</v>
      </c>
      <c r="E16" s="11">
        <v>767994</v>
      </c>
      <c r="F16" s="11">
        <v>486396</v>
      </c>
      <c r="G16" s="11">
        <v>25600</v>
      </c>
      <c r="H16" s="11"/>
      <c r="I16" s="11">
        <v>767994</v>
      </c>
      <c r="J16" s="11">
        <f t="shared" si="1"/>
        <v>1279990</v>
      </c>
      <c r="K16" s="11">
        <v>767994</v>
      </c>
      <c r="L16" s="11">
        <v>486396</v>
      </c>
      <c r="M16" s="11">
        <v>25600</v>
      </c>
      <c r="N16" s="11"/>
      <c r="O16" s="10">
        <f t="shared" si="2"/>
        <v>100</v>
      </c>
      <c r="P16" s="9" t="s">
        <v>246</v>
      </c>
    </row>
    <row r="17" spans="1:19" s="2" customFormat="1" ht="69.75" x14ac:dyDescent="0.25">
      <c r="A17" s="10">
        <v>10</v>
      </c>
      <c r="B17" s="13" t="s">
        <v>245</v>
      </c>
      <c r="C17" s="10" t="s">
        <v>240</v>
      </c>
      <c r="D17" s="11">
        <f t="shared" si="0"/>
        <v>3693730</v>
      </c>
      <c r="E17" s="11">
        <v>2216238</v>
      </c>
      <c r="F17" s="11">
        <v>1403617</v>
      </c>
      <c r="G17" s="11">
        <v>370</v>
      </c>
      <c r="H17" s="11">
        <v>73505</v>
      </c>
      <c r="I17" s="11">
        <v>2216238</v>
      </c>
      <c r="J17" s="11">
        <f t="shared" si="1"/>
        <v>3693730</v>
      </c>
      <c r="K17" s="11">
        <v>2216238</v>
      </c>
      <c r="L17" s="11">
        <v>1403617</v>
      </c>
      <c r="M17" s="11">
        <v>370</v>
      </c>
      <c r="N17" s="11">
        <v>73505</v>
      </c>
      <c r="O17" s="10">
        <f t="shared" si="2"/>
        <v>100</v>
      </c>
      <c r="P17" s="9" t="s">
        <v>244</v>
      </c>
    </row>
    <row r="18" spans="1:19" s="2" customFormat="1" ht="61.5" x14ac:dyDescent="0.25">
      <c r="A18" s="10">
        <v>11</v>
      </c>
      <c r="B18" s="13" t="s">
        <v>243</v>
      </c>
      <c r="C18" s="10" t="s">
        <v>240</v>
      </c>
      <c r="D18" s="11">
        <f t="shared" si="0"/>
        <v>2114450</v>
      </c>
      <c r="E18" s="11">
        <v>1268670</v>
      </c>
      <c r="F18" s="11">
        <v>803491</v>
      </c>
      <c r="G18" s="11">
        <v>211</v>
      </c>
      <c r="H18" s="11">
        <v>42078</v>
      </c>
      <c r="I18" s="11">
        <v>1268670</v>
      </c>
      <c r="J18" s="11">
        <f t="shared" si="1"/>
        <v>2114450</v>
      </c>
      <c r="K18" s="11">
        <v>1268670</v>
      </c>
      <c r="L18" s="11">
        <v>803491</v>
      </c>
      <c r="M18" s="11">
        <v>211</v>
      </c>
      <c r="N18" s="11">
        <v>42078</v>
      </c>
      <c r="O18" s="10">
        <f t="shared" si="2"/>
        <v>100</v>
      </c>
      <c r="P18" s="9" t="s">
        <v>242</v>
      </c>
    </row>
    <row r="19" spans="1:19" s="2" customFormat="1" ht="69.75" x14ac:dyDescent="0.25">
      <c r="A19" s="10">
        <v>12</v>
      </c>
      <c r="B19" s="13" t="s">
        <v>241</v>
      </c>
      <c r="C19" s="10" t="s">
        <v>240</v>
      </c>
      <c r="D19" s="11">
        <f t="shared" si="0"/>
        <v>2650150</v>
      </c>
      <c r="E19" s="11">
        <v>1590090</v>
      </c>
      <c r="F19" s="11">
        <v>1007057</v>
      </c>
      <c r="G19" s="11">
        <v>265</v>
      </c>
      <c r="H19" s="11">
        <v>52738</v>
      </c>
      <c r="I19" s="11">
        <v>1590090</v>
      </c>
      <c r="J19" s="11">
        <f t="shared" si="1"/>
        <v>2650150</v>
      </c>
      <c r="K19" s="11">
        <v>1590090</v>
      </c>
      <c r="L19" s="11">
        <v>1007057</v>
      </c>
      <c r="M19" s="11">
        <v>265</v>
      </c>
      <c r="N19" s="11">
        <v>52738</v>
      </c>
      <c r="O19" s="10">
        <f t="shared" si="2"/>
        <v>100</v>
      </c>
      <c r="P19" s="9" t="s">
        <v>239</v>
      </c>
    </row>
    <row r="20" spans="1:19" s="2" customFormat="1" ht="93" x14ac:dyDescent="0.25">
      <c r="A20" s="10">
        <v>13</v>
      </c>
      <c r="B20" s="13" t="s">
        <v>238</v>
      </c>
      <c r="C20" s="10" t="s">
        <v>237</v>
      </c>
      <c r="D20" s="11">
        <f t="shared" si="0"/>
        <v>2769303.1999999997</v>
      </c>
      <c r="E20" s="11">
        <v>1661582</v>
      </c>
      <c r="F20" s="11">
        <v>1052335.1399999999</v>
      </c>
      <c r="G20" s="11">
        <v>55386.06</v>
      </c>
      <c r="H20" s="11"/>
      <c r="I20" s="11">
        <v>1661581.8</v>
      </c>
      <c r="J20" s="11">
        <f t="shared" si="1"/>
        <v>2769303</v>
      </c>
      <c r="K20" s="11">
        <v>1661581.8</v>
      </c>
      <c r="L20" s="11">
        <v>1052335.1399999999</v>
      </c>
      <c r="M20" s="11">
        <v>55386.06</v>
      </c>
      <c r="N20" s="11"/>
      <c r="O20" s="10">
        <f t="shared" si="2"/>
        <v>99.999992777966682</v>
      </c>
      <c r="P20" s="9" t="s">
        <v>236</v>
      </c>
    </row>
    <row r="21" spans="1:19" s="2" customFormat="1" ht="78" customHeight="1" x14ac:dyDescent="0.25">
      <c r="A21" s="10">
        <v>14</v>
      </c>
      <c r="B21" s="13" t="s">
        <v>235</v>
      </c>
      <c r="C21" s="10" t="s">
        <v>234</v>
      </c>
      <c r="D21" s="11">
        <f t="shared" si="0"/>
        <v>2470276.4</v>
      </c>
      <c r="E21" s="11">
        <v>1482166</v>
      </c>
      <c r="F21" s="11">
        <v>938704.64</v>
      </c>
      <c r="G21" s="11">
        <v>49405.760000000002</v>
      </c>
      <c r="H21" s="11"/>
      <c r="I21" s="11">
        <v>1482166</v>
      </c>
      <c r="J21" s="11">
        <f t="shared" si="1"/>
        <v>2470276.4</v>
      </c>
      <c r="K21" s="11">
        <v>1482166</v>
      </c>
      <c r="L21" s="11">
        <f>938704.94+0.3-0.6</f>
        <v>938704.64</v>
      </c>
      <c r="M21" s="11">
        <f>49405.52+0.24</f>
        <v>49405.759999999995</v>
      </c>
      <c r="N21" s="11"/>
      <c r="O21" s="10">
        <f t="shared" si="2"/>
        <v>100</v>
      </c>
      <c r="P21" s="9" t="s">
        <v>233</v>
      </c>
    </row>
    <row r="22" spans="1:19" s="2" customFormat="1" ht="61.5" x14ac:dyDescent="0.25">
      <c r="A22" s="10">
        <v>15</v>
      </c>
      <c r="B22" s="13" t="s">
        <v>232</v>
      </c>
      <c r="C22" s="10" t="s">
        <v>229</v>
      </c>
      <c r="D22" s="11">
        <f t="shared" si="0"/>
        <v>6451630</v>
      </c>
      <c r="E22" s="11">
        <v>2400000</v>
      </c>
      <c r="F22" s="11">
        <v>3971630</v>
      </c>
      <c r="G22" s="11">
        <v>80000</v>
      </c>
      <c r="H22" s="11"/>
      <c r="I22" s="11">
        <v>2400000</v>
      </c>
      <c r="J22" s="11">
        <f t="shared" si="1"/>
        <v>6451630</v>
      </c>
      <c r="K22" s="11">
        <v>2400000</v>
      </c>
      <c r="L22" s="11">
        <v>3971630</v>
      </c>
      <c r="M22" s="11">
        <v>80000</v>
      </c>
      <c r="N22" s="11"/>
      <c r="O22" s="10">
        <f t="shared" si="2"/>
        <v>100</v>
      </c>
      <c r="P22" s="9" t="s">
        <v>231</v>
      </c>
    </row>
    <row r="23" spans="1:19" s="2" customFormat="1" ht="69.75" x14ac:dyDescent="0.25">
      <c r="A23" s="10">
        <v>16</v>
      </c>
      <c r="B23" s="13" t="s">
        <v>230</v>
      </c>
      <c r="C23" s="10" t="s">
        <v>229</v>
      </c>
      <c r="D23" s="11">
        <f t="shared" si="0"/>
        <v>3521390</v>
      </c>
      <c r="E23" s="11">
        <v>2112834</v>
      </c>
      <c r="F23" s="11">
        <v>1338129</v>
      </c>
      <c r="G23" s="11">
        <v>70427</v>
      </c>
      <c r="H23" s="11"/>
      <c r="I23" s="11">
        <v>2112834</v>
      </c>
      <c r="J23" s="11">
        <f t="shared" si="1"/>
        <v>3521390</v>
      </c>
      <c r="K23" s="11">
        <v>2112834</v>
      </c>
      <c r="L23" s="11">
        <v>1338129</v>
      </c>
      <c r="M23" s="11">
        <v>70427</v>
      </c>
      <c r="N23" s="11"/>
      <c r="O23" s="10">
        <f t="shared" si="2"/>
        <v>100</v>
      </c>
      <c r="P23" s="9" t="s">
        <v>228</v>
      </c>
    </row>
    <row r="24" spans="1:19" s="2" customFormat="1" ht="69.75" x14ac:dyDescent="0.25">
      <c r="A24" s="10">
        <v>17</v>
      </c>
      <c r="B24" s="13" t="s">
        <v>227</v>
      </c>
      <c r="C24" s="10" t="s">
        <v>224</v>
      </c>
      <c r="D24" s="11">
        <f t="shared" si="0"/>
        <v>3324100</v>
      </c>
      <c r="E24" s="11">
        <v>1994460</v>
      </c>
      <c r="F24" s="11">
        <v>1263158</v>
      </c>
      <c r="G24" s="11">
        <v>49862</v>
      </c>
      <c r="H24" s="11">
        <v>16620</v>
      </c>
      <c r="I24" s="11">
        <v>1994460</v>
      </c>
      <c r="J24" s="11">
        <f t="shared" si="1"/>
        <v>3324100</v>
      </c>
      <c r="K24" s="11">
        <v>1994460</v>
      </c>
      <c r="L24" s="11">
        <v>1263158</v>
      </c>
      <c r="M24" s="11">
        <v>49862</v>
      </c>
      <c r="N24" s="11">
        <v>16620</v>
      </c>
      <c r="O24" s="10">
        <f t="shared" si="2"/>
        <v>100</v>
      </c>
      <c r="P24" s="9" t="s">
        <v>226</v>
      </c>
    </row>
    <row r="25" spans="1:19" s="2" customFormat="1" ht="69.75" x14ac:dyDescent="0.25">
      <c r="A25" s="10">
        <v>18</v>
      </c>
      <c r="B25" s="13" t="s">
        <v>225</v>
      </c>
      <c r="C25" s="10" t="s">
        <v>224</v>
      </c>
      <c r="D25" s="11">
        <f t="shared" si="0"/>
        <v>3858810</v>
      </c>
      <c r="E25" s="11">
        <v>2315286</v>
      </c>
      <c r="F25" s="11">
        <v>1466348</v>
      </c>
      <c r="G25" s="11">
        <v>57882</v>
      </c>
      <c r="H25" s="11">
        <v>19294</v>
      </c>
      <c r="I25" s="11">
        <v>2315286</v>
      </c>
      <c r="J25" s="11">
        <f t="shared" si="1"/>
        <v>3858810</v>
      </c>
      <c r="K25" s="11">
        <v>2315286</v>
      </c>
      <c r="L25" s="11">
        <v>1466348</v>
      </c>
      <c r="M25" s="11">
        <v>57882</v>
      </c>
      <c r="N25" s="11">
        <v>19294</v>
      </c>
      <c r="O25" s="10">
        <f t="shared" si="2"/>
        <v>100</v>
      </c>
      <c r="P25" s="9" t="s">
        <v>223</v>
      </c>
    </row>
    <row r="26" spans="1:19" s="2" customFormat="1" ht="76.5" customHeight="1" x14ac:dyDescent="0.3">
      <c r="A26" s="10">
        <v>19</v>
      </c>
      <c r="B26" s="13" t="s">
        <v>222</v>
      </c>
      <c r="C26" s="10" t="s">
        <v>219</v>
      </c>
      <c r="D26" s="11">
        <f t="shared" si="0"/>
        <v>4198529.05</v>
      </c>
      <c r="E26" s="11">
        <v>2400000</v>
      </c>
      <c r="F26" s="11">
        <v>1714558.27</v>
      </c>
      <c r="G26" s="11">
        <f>4308-337.22</f>
        <v>3970.7799999999997</v>
      </c>
      <c r="H26" s="11">
        <v>80000</v>
      </c>
      <c r="I26" s="11">
        <v>2400000</v>
      </c>
      <c r="J26" s="11">
        <f t="shared" si="1"/>
        <v>4198529.05</v>
      </c>
      <c r="K26" s="11">
        <v>2400000</v>
      </c>
      <c r="L26" s="11">
        <v>1714558.27</v>
      </c>
      <c r="M26" s="11">
        <v>4290.78</v>
      </c>
      <c r="N26" s="11">
        <v>79680</v>
      </c>
      <c r="O26" s="10">
        <f t="shared" si="2"/>
        <v>100</v>
      </c>
      <c r="P26" s="20" t="s">
        <v>221</v>
      </c>
      <c r="Q26" s="22"/>
      <c r="R26" s="21"/>
      <c r="S26" s="21"/>
    </row>
    <row r="27" spans="1:19" s="2" customFormat="1" ht="70.5" customHeight="1" x14ac:dyDescent="0.25">
      <c r="A27" s="10">
        <v>20</v>
      </c>
      <c r="B27" s="13" t="s">
        <v>220</v>
      </c>
      <c r="C27" s="10" t="s">
        <v>219</v>
      </c>
      <c r="D27" s="11">
        <f t="shared" si="0"/>
        <v>4224319.4000000004</v>
      </c>
      <c r="E27" s="11">
        <v>2400000</v>
      </c>
      <c r="F27" s="11">
        <v>1739737.72</v>
      </c>
      <c r="G27" s="11">
        <f>5062-480.32</f>
        <v>4581.68</v>
      </c>
      <c r="H27" s="11">
        <v>80000</v>
      </c>
      <c r="I27" s="11">
        <v>2400000</v>
      </c>
      <c r="J27" s="11">
        <f t="shared" si="1"/>
        <v>4224319.4000000004</v>
      </c>
      <c r="K27" s="11">
        <v>2400000</v>
      </c>
      <c r="L27" s="11">
        <f>1739710.72+27</f>
        <v>1739737.72</v>
      </c>
      <c r="M27" s="11">
        <v>5069.18</v>
      </c>
      <c r="N27" s="11">
        <v>79512.5</v>
      </c>
      <c r="O27" s="10">
        <f t="shared" si="2"/>
        <v>100</v>
      </c>
      <c r="P27" s="20" t="s">
        <v>218</v>
      </c>
    </row>
    <row r="28" spans="1:19" s="2" customFormat="1" ht="69.75" x14ac:dyDescent="0.25">
      <c r="A28" s="10">
        <v>21</v>
      </c>
      <c r="B28" s="13" t="s">
        <v>217</v>
      </c>
      <c r="C28" s="10" t="s">
        <v>210</v>
      </c>
      <c r="D28" s="11">
        <f t="shared" si="0"/>
        <v>3585300</v>
      </c>
      <c r="E28" s="11">
        <v>2151180</v>
      </c>
      <c r="F28" s="11">
        <v>1362414</v>
      </c>
      <c r="G28" s="11">
        <v>71706</v>
      </c>
      <c r="H28" s="11"/>
      <c r="I28" s="11">
        <v>2151180</v>
      </c>
      <c r="J28" s="11">
        <f t="shared" si="1"/>
        <v>3585300</v>
      </c>
      <c r="K28" s="11">
        <v>2151180</v>
      </c>
      <c r="L28" s="11">
        <v>1362414</v>
      </c>
      <c r="M28" s="11">
        <v>71706</v>
      </c>
      <c r="N28" s="11"/>
      <c r="O28" s="19">
        <f t="shared" si="2"/>
        <v>100</v>
      </c>
      <c r="P28" s="9" t="s">
        <v>216</v>
      </c>
    </row>
    <row r="29" spans="1:19" s="2" customFormat="1" ht="69.75" x14ac:dyDescent="0.25">
      <c r="A29" s="10">
        <v>22</v>
      </c>
      <c r="B29" s="13" t="s">
        <v>215</v>
      </c>
      <c r="C29" s="10" t="s">
        <v>210</v>
      </c>
      <c r="D29" s="11">
        <f t="shared" si="0"/>
        <v>3374775.46</v>
      </c>
      <c r="E29" s="11">
        <v>2024865</v>
      </c>
      <c r="F29" s="11">
        <v>1282414.46</v>
      </c>
      <c r="G29" s="11">
        <v>67496</v>
      </c>
      <c r="H29" s="11"/>
      <c r="I29" s="11">
        <v>2024865</v>
      </c>
      <c r="J29" s="11">
        <f t="shared" si="1"/>
        <v>3374775.46</v>
      </c>
      <c r="K29" s="11">
        <v>2024865</v>
      </c>
      <c r="L29" s="11">
        <v>1282414.46</v>
      </c>
      <c r="M29" s="11">
        <v>67496</v>
      </c>
      <c r="N29" s="11"/>
      <c r="O29" s="19">
        <f t="shared" si="2"/>
        <v>100</v>
      </c>
      <c r="P29" s="9" t="s">
        <v>214</v>
      </c>
    </row>
    <row r="30" spans="1:19" s="2" customFormat="1" ht="69.75" x14ac:dyDescent="0.25">
      <c r="A30" s="10">
        <v>23</v>
      </c>
      <c r="B30" s="13" t="s">
        <v>213</v>
      </c>
      <c r="C30" s="10" t="s">
        <v>210</v>
      </c>
      <c r="D30" s="11">
        <f t="shared" si="0"/>
        <v>3368960</v>
      </c>
      <c r="E30" s="11">
        <v>2021400</v>
      </c>
      <c r="F30" s="11">
        <v>1280182</v>
      </c>
      <c r="G30" s="11">
        <v>67378</v>
      </c>
      <c r="H30" s="11"/>
      <c r="I30" s="11">
        <v>2021340</v>
      </c>
      <c r="J30" s="11">
        <f t="shared" si="1"/>
        <v>3368900</v>
      </c>
      <c r="K30" s="11">
        <v>2021340</v>
      </c>
      <c r="L30" s="11">
        <v>1280182</v>
      </c>
      <c r="M30" s="11">
        <v>67378</v>
      </c>
      <c r="N30" s="11"/>
      <c r="O30" s="19">
        <f t="shared" si="2"/>
        <v>99.998219034954403</v>
      </c>
      <c r="P30" s="9" t="s">
        <v>212</v>
      </c>
    </row>
    <row r="31" spans="1:19" s="2" customFormat="1" ht="139.5" x14ac:dyDescent="0.25">
      <c r="A31" s="10">
        <v>24</v>
      </c>
      <c r="B31" s="13" t="s">
        <v>211</v>
      </c>
      <c r="C31" s="10" t="s">
        <v>210</v>
      </c>
      <c r="D31" s="11">
        <f t="shared" si="0"/>
        <v>3982660</v>
      </c>
      <c r="E31" s="11">
        <v>2389596</v>
      </c>
      <c r="F31" s="11">
        <v>1513411</v>
      </c>
      <c r="G31" s="11">
        <v>79653</v>
      </c>
      <c r="H31" s="11"/>
      <c r="I31" s="11">
        <v>2389596</v>
      </c>
      <c r="J31" s="11">
        <f t="shared" si="1"/>
        <v>3982660</v>
      </c>
      <c r="K31" s="11">
        <v>2389596</v>
      </c>
      <c r="L31" s="11">
        <v>1513410.8</v>
      </c>
      <c r="M31" s="11">
        <v>79653.2</v>
      </c>
      <c r="N31" s="11"/>
      <c r="O31" s="19">
        <f t="shared" si="2"/>
        <v>100</v>
      </c>
      <c r="P31" s="9" t="s">
        <v>209</v>
      </c>
    </row>
    <row r="32" spans="1:19" s="2" customFormat="1" ht="93" x14ac:dyDescent="0.3">
      <c r="A32" s="10">
        <v>26</v>
      </c>
      <c r="B32" s="13" t="s">
        <v>208</v>
      </c>
      <c r="C32" s="10" t="s">
        <v>207</v>
      </c>
      <c r="D32" s="11">
        <f t="shared" si="0"/>
        <v>1955420</v>
      </c>
      <c r="E32" s="11">
        <v>1173252</v>
      </c>
      <c r="F32" s="11">
        <v>743060</v>
      </c>
      <c r="G32" s="11">
        <v>3108</v>
      </c>
      <c r="H32" s="11">
        <v>36000</v>
      </c>
      <c r="I32" s="11">
        <v>1173252</v>
      </c>
      <c r="J32" s="11">
        <f t="shared" si="1"/>
        <v>1955420</v>
      </c>
      <c r="K32" s="11">
        <v>1173252</v>
      </c>
      <c r="L32" s="11">
        <v>743060</v>
      </c>
      <c r="M32" s="11">
        <v>3108</v>
      </c>
      <c r="N32" s="11">
        <v>36000</v>
      </c>
      <c r="O32" s="10">
        <f t="shared" si="2"/>
        <v>100</v>
      </c>
      <c r="P32" s="18" t="s">
        <v>206</v>
      </c>
      <c r="Q32" s="17"/>
      <c r="R32" s="16"/>
      <c r="S32" s="15"/>
    </row>
    <row r="33" spans="1:16" s="2" customFormat="1" ht="93" x14ac:dyDescent="0.25">
      <c r="A33" s="10">
        <v>27</v>
      </c>
      <c r="B33" s="13" t="s">
        <v>205</v>
      </c>
      <c r="C33" s="10" t="s">
        <v>188</v>
      </c>
      <c r="D33" s="11">
        <f t="shared" si="0"/>
        <v>5501615</v>
      </c>
      <c r="E33" s="11">
        <v>2400000</v>
      </c>
      <c r="F33" s="11">
        <v>3101615</v>
      </c>
      <c r="G33" s="11"/>
      <c r="H33" s="11"/>
      <c r="I33" s="11">
        <v>2400000</v>
      </c>
      <c r="J33" s="11">
        <f t="shared" si="1"/>
        <v>5501615</v>
      </c>
      <c r="K33" s="11">
        <v>2400000</v>
      </c>
      <c r="L33" s="11">
        <v>3101615</v>
      </c>
      <c r="M33" s="11"/>
      <c r="N33" s="11"/>
      <c r="O33" s="10">
        <f t="shared" si="2"/>
        <v>100</v>
      </c>
      <c r="P33" s="9" t="s">
        <v>204</v>
      </c>
    </row>
    <row r="34" spans="1:16" s="2" customFormat="1" ht="69.75" x14ac:dyDescent="0.25">
      <c r="A34" s="10">
        <v>28</v>
      </c>
      <c r="B34" s="13" t="s">
        <v>203</v>
      </c>
      <c r="C34" s="10" t="s">
        <v>188</v>
      </c>
      <c r="D34" s="11">
        <f t="shared" si="0"/>
        <v>2066282.7</v>
      </c>
      <c r="E34" s="11">
        <v>1239770</v>
      </c>
      <c r="F34" s="11">
        <v>785187</v>
      </c>
      <c r="G34" s="11">
        <v>41325.699999999997</v>
      </c>
      <c r="H34" s="11"/>
      <c r="I34" s="11">
        <v>1239769.06</v>
      </c>
      <c r="J34" s="11">
        <f t="shared" si="1"/>
        <v>2066281.76</v>
      </c>
      <c r="K34" s="11">
        <v>1239769.06</v>
      </c>
      <c r="L34" s="11">
        <v>785187</v>
      </c>
      <c r="M34" s="11">
        <v>41325.699999999997</v>
      </c>
      <c r="N34" s="11"/>
      <c r="O34" s="10">
        <f t="shared" si="2"/>
        <v>99.999954507677003</v>
      </c>
      <c r="P34" s="9" t="s">
        <v>202</v>
      </c>
    </row>
    <row r="35" spans="1:16" s="2" customFormat="1" ht="69.75" x14ac:dyDescent="0.25">
      <c r="A35" s="10">
        <v>29</v>
      </c>
      <c r="B35" s="13" t="s">
        <v>201</v>
      </c>
      <c r="C35" s="10" t="s">
        <v>188</v>
      </c>
      <c r="D35" s="11">
        <f t="shared" si="0"/>
        <v>3011778.53</v>
      </c>
      <c r="E35" s="11">
        <v>1807067</v>
      </c>
      <c r="F35" s="11">
        <v>1144475.8400000001</v>
      </c>
      <c r="G35" s="11">
        <v>60235.69</v>
      </c>
      <c r="H35" s="11"/>
      <c r="I35" s="11">
        <v>1807067</v>
      </c>
      <c r="J35" s="11">
        <f t="shared" si="1"/>
        <v>3011778.53</v>
      </c>
      <c r="K35" s="11">
        <v>1807067</v>
      </c>
      <c r="L35" s="11">
        <v>1144475.8400000001</v>
      </c>
      <c r="M35" s="11">
        <f>60235.57+0.12</f>
        <v>60235.69</v>
      </c>
      <c r="N35" s="11"/>
      <c r="O35" s="10">
        <f t="shared" si="2"/>
        <v>100</v>
      </c>
      <c r="P35" s="9" t="s">
        <v>200</v>
      </c>
    </row>
    <row r="36" spans="1:16" s="2" customFormat="1" ht="61.5" x14ac:dyDescent="0.25">
      <c r="A36" s="10">
        <v>30</v>
      </c>
      <c r="B36" s="13" t="s">
        <v>199</v>
      </c>
      <c r="C36" s="10" t="s">
        <v>188</v>
      </c>
      <c r="D36" s="11">
        <f t="shared" si="0"/>
        <v>2565545.48</v>
      </c>
      <c r="E36" s="11">
        <v>1539327</v>
      </c>
      <c r="F36" s="11">
        <v>974907.48</v>
      </c>
      <c r="G36" s="11">
        <v>51311</v>
      </c>
      <c r="H36" s="11"/>
      <c r="I36" s="11">
        <v>1539327</v>
      </c>
      <c r="J36" s="11">
        <f t="shared" si="1"/>
        <v>2565545.48</v>
      </c>
      <c r="K36" s="11">
        <v>1539327</v>
      </c>
      <c r="L36" s="11">
        <f>974907.3+0.18</f>
        <v>974907.4800000001</v>
      </c>
      <c r="M36" s="11">
        <v>51311</v>
      </c>
      <c r="N36" s="11"/>
      <c r="O36" s="10">
        <f t="shared" si="2"/>
        <v>100</v>
      </c>
      <c r="P36" s="9" t="s">
        <v>198</v>
      </c>
    </row>
    <row r="37" spans="1:16" s="2" customFormat="1" ht="93" x14ac:dyDescent="0.25">
      <c r="A37" s="10">
        <v>31</v>
      </c>
      <c r="B37" s="13" t="s">
        <v>197</v>
      </c>
      <c r="C37" s="10" t="s">
        <v>188</v>
      </c>
      <c r="D37" s="11">
        <f t="shared" si="0"/>
        <v>1637005</v>
      </c>
      <c r="E37" s="11">
        <v>982203</v>
      </c>
      <c r="F37" s="11">
        <v>622061.9</v>
      </c>
      <c r="G37" s="11">
        <v>32740.1</v>
      </c>
      <c r="H37" s="11"/>
      <c r="I37" s="11">
        <v>982203</v>
      </c>
      <c r="J37" s="11">
        <f t="shared" si="1"/>
        <v>1637005</v>
      </c>
      <c r="K37" s="11">
        <v>982203</v>
      </c>
      <c r="L37" s="11">
        <v>622061.9</v>
      </c>
      <c r="M37" s="11">
        <v>4911.0200000000004</v>
      </c>
      <c r="N37" s="11">
        <v>27829.08</v>
      </c>
      <c r="O37" s="10">
        <f t="shared" si="2"/>
        <v>100</v>
      </c>
      <c r="P37" s="9" t="s">
        <v>196</v>
      </c>
    </row>
    <row r="38" spans="1:16" s="2" customFormat="1" ht="93" x14ac:dyDescent="0.25">
      <c r="A38" s="10">
        <v>32</v>
      </c>
      <c r="B38" s="13" t="s">
        <v>195</v>
      </c>
      <c r="C38" s="10" t="s">
        <v>188</v>
      </c>
      <c r="D38" s="11">
        <f t="shared" si="0"/>
        <v>3952540</v>
      </c>
      <c r="E38" s="11">
        <v>2371524</v>
      </c>
      <c r="F38" s="11">
        <v>1501965</v>
      </c>
      <c r="G38" s="11">
        <v>19763</v>
      </c>
      <c r="H38" s="11">
        <v>59288</v>
      </c>
      <c r="I38" s="11">
        <v>2371524</v>
      </c>
      <c r="J38" s="11">
        <f t="shared" si="1"/>
        <v>3952540</v>
      </c>
      <c r="K38" s="11">
        <v>2371524</v>
      </c>
      <c r="L38" s="11">
        <v>1501965</v>
      </c>
      <c r="M38" s="11">
        <v>19763</v>
      </c>
      <c r="N38" s="11">
        <v>59288</v>
      </c>
      <c r="O38" s="10">
        <f t="shared" si="2"/>
        <v>100</v>
      </c>
      <c r="P38" s="9" t="s">
        <v>194</v>
      </c>
    </row>
    <row r="39" spans="1:16" s="2" customFormat="1" ht="69.75" x14ac:dyDescent="0.25">
      <c r="A39" s="10">
        <v>33</v>
      </c>
      <c r="B39" s="13" t="s">
        <v>193</v>
      </c>
      <c r="C39" s="10" t="s">
        <v>188</v>
      </c>
      <c r="D39" s="11">
        <f t="shared" si="0"/>
        <v>3033859.8000000003</v>
      </c>
      <c r="E39" s="11">
        <v>1820316</v>
      </c>
      <c r="F39" s="11">
        <v>1152866.6100000001</v>
      </c>
      <c r="G39" s="11">
        <v>60677.19</v>
      </c>
      <c r="H39" s="11"/>
      <c r="I39" s="11">
        <v>1820315.7</v>
      </c>
      <c r="J39" s="11">
        <f t="shared" si="1"/>
        <v>3033859.5</v>
      </c>
      <c r="K39" s="11">
        <v>1820315.7</v>
      </c>
      <c r="L39" s="11">
        <v>1152866.6100000001</v>
      </c>
      <c r="M39" s="11">
        <v>60677.19</v>
      </c>
      <c r="N39" s="11"/>
      <c r="O39" s="10">
        <f t="shared" si="2"/>
        <v>99.999990111606323</v>
      </c>
      <c r="P39" s="9" t="s">
        <v>192</v>
      </c>
    </row>
    <row r="40" spans="1:16" s="2" customFormat="1" ht="61.5" x14ac:dyDescent="0.25">
      <c r="A40" s="10">
        <v>34</v>
      </c>
      <c r="B40" s="13" t="s">
        <v>191</v>
      </c>
      <c r="C40" s="10" t="s">
        <v>188</v>
      </c>
      <c r="D40" s="11">
        <f t="shared" ref="D40:D71" si="3">E40+F40+G40+H40</f>
        <v>2616684.06</v>
      </c>
      <c r="E40" s="11">
        <v>1643297.6</v>
      </c>
      <c r="F40" s="11">
        <v>924717.14</v>
      </c>
      <c r="G40" s="11">
        <v>48669.32</v>
      </c>
      <c r="H40" s="11"/>
      <c r="I40" s="11">
        <v>1643297.26</v>
      </c>
      <c r="J40" s="11">
        <f t="shared" ref="J40:J71" si="4">K40+L40+M40+N40</f>
        <v>2433466.15</v>
      </c>
      <c r="K40" s="11">
        <v>1460079.69</v>
      </c>
      <c r="L40" s="11">
        <v>924717.14</v>
      </c>
      <c r="M40" s="11">
        <v>48669.32</v>
      </c>
      <c r="N40" s="11"/>
      <c r="O40" s="10">
        <f t="shared" ref="O40:O71" si="5">J40/D40*100</f>
        <v>92.998088198695257</v>
      </c>
      <c r="P40" s="9" t="s">
        <v>190</v>
      </c>
    </row>
    <row r="41" spans="1:16" s="2" customFormat="1" ht="69.75" x14ac:dyDescent="0.25">
      <c r="A41" s="10">
        <v>35</v>
      </c>
      <c r="B41" s="13" t="s">
        <v>189</v>
      </c>
      <c r="C41" s="10" t="s">
        <v>188</v>
      </c>
      <c r="D41" s="11">
        <f t="shared" si="3"/>
        <v>3437958.9999999995</v>
      </c>
      <c r="E41" s="11">
        <v>2062775.4</v>
      </c>
      <c r="F41" s="11">
        <v>1304585.1599999999</v>
      </c>
      <c r="G41" s="11">
        <v>70598.44</v>
      </c>
      <c r="H41" s="11"/>
      <c r="I41" s="11">
        <v>2062775.4</v>
      </c>
      <c r="J41" s="11">
        <f t="shared" si="4"/>
        <v>3437958.9999999995</v>
      </c>
      <c r="K41" s="11">
        <v>2062775.4</v>
      </c>
      <c r="L41" s="11">
        <v>1304585.1599999999</v>
      </c>
      <c r="M41" s="11">
        <v>70598.44</v>
      </c>
      <c r="N41" s="11"/>
      <c r="O41" s="10">
        <f t="shared" si="5"/>
        <v>100</v>
      </c>
      <c r="P41" s="9" t="s">
        <v>187</v>
      </c>
    </row>
    <row r="42" spans="1:16" s="2" customFormat="1" ht="69.75" x14ac:dyDescent="0.25">
      <c r="A42" s="10">
        <v>36</v>
      </c>
      <c r="B42" s="13" t="s">
        <v>186</v>
      </c>
      <c r="C42" s="10" t="s">
        <v>175</v>
      </c>
      <c r="D42" s="11">
        <f t="shared" si="3"/>
        <v>1050290</v>
      </c>
      <c r="E42" s="11">
        <v>630174</v>
      </c>
      <c r="F42" s="11">
        <v>399110.2</v>
      </c>
      <c r="G42" s="11">
        <v>21005.8</v>
      </c>
      <c r="H42" s="11"/>
      <c r="I42" s="11">
        <v>630174</v>
      </c>
      <c r="J42" s="11">
        <f t="shared" si="4"/>
        <v>1050290</v>
      </c>
      <c r="K42" s="11">
        <v>630174</v>
      </c>
      <c r="L42" s="11">
        <v>399110.2</v>
      </c>
      <c r="M42" s="11">
        <v>21005.8</v>
      </c>
      <c r="N42" s="11"/>
      <c r="O42" s="10">
        <f t="shared" si="5"/>
        <v>100</v>
      </c>
      <c r="P42" s="9" t="s">
        <v>185</v>
      </c>
    </row>
    <row r="43" spans="1:16" s="2" customFormat="1" ht="69.75" x14ac:dyDescent="0.25">
      <c r="A43" s="10">
        <v>37</v>
      </c>
      <c r="B43" s="13" t="s">
        <v>184</v>
      </c>
      <c r="C43" s="10" t="s">
        <v>175</v>
      </c>
      <c r="D43" s="11">
        <f t="shared" si="3"/>
        <v>3256056.5999999996</v>
      </c>
      <c r="E43" s="11">
        <v>1953634</v>
      </c>
      <c r="F43" s="11">
        <v>1237301.47</v>
      </c>
      <c r="G43" s="11">
        <v>65121.13</v>
      </c>
      <c r="H43" s="11"/>
      <c r="I43" s="11">
        <v>1953633.91</v>
      </c>
      <c r="J43" s="11">
        <f t="shared" si="4"/>
        <v>3256056.51</v>
      </c>
      <c r="K43" s="11">
        <v>1953633.91</v>
      </c>
      <c r="L43" s="11">
        <v>1237301.47</v>
      </c>
      <c r="M43" s="11">
        <v>65121.13</v>
      </c>
      <c r="N43" s="11"/>
      <c r="O43" s="10">
        <f t="shared" si="5"/>
        <v>99.99999723592029</v>
      </c>
      <c r="P43" s="9" t="s">
        <v>183</v>
      </c>
    </row>
    <row r="44" spans="1:16" s="2" customFormat="1" ht="69.75" x14ac:dyDescent="0.25">
      <c r="A44" s="10">
        <v>38</v>
      </c>
      <c r="B44" s="13" t="s">
        <v>182</v>
      </c>
      <c r="C44" s="10" t="s">
        <v>175</v>
      </c>
      <c r="D44" s="11">
        <f t="shared" si="3"/>
        <v>1901737.78</v>
      </c>
      <c r="E44" s="11">
        <v>1141043</v>
      </c>
      <c r="F44" s="11">
        <v>722660.04</v>
      </c>
      <c r="G44" s="11">
        <v>38034.74</v>
      </c>
      <c r="H44" s="11"/>
      <c r="I44" s="11">
        <v>1141042.1599999999</v>
      </c>
      <c r="J44" s="11">
        <f t="shared" si="4"/>
        <v>1901736.94</v>
      </c>
      <c r="K44" s="11">
        <v>1141042.1599999999</v>
      </c>
      <c r="L44" s="11">
        <v>722660.04</v>
      </c>
      <c r="M44" s="11">
        <v>38034.74</v>
      </c>
      <c r="N44" s="11"/>
      <c r="O44" s="10">
        <f t="shared" si="5"/>
        <v>99.999955829872604</v>
      </c>
      <c r="P44" s="9" t="s">
        <v>181</v>
      </c>
    </row>
    <row r="45" spans="1:16" s="2" customFormat="1" ht="69.75" x14ac:dyDescent="0.25">
      <c r="A45" s="10">
        <v>39</v>
      </c>
      <c r="B45" s="13" t="s">
        <v>180</v>
      </c>
      <c r="C45" s="10" t="s">
        <v>175</v>
      </c>
      <c r="D45" s="11">
        <f t="shared" si="3"/>
        <v>1273249.54</v>
      </c>
      <c r="E45" s="11">
        <v>763950</v>
      </c>
      <c r="F45" s="11">
        <v>483834.57</v>
      </c>
      <c r="G45" s="11">
        <v>25464.97</v>
      </c>
      <c r="H45" s="11"/>
      <c r="I45" s="11">
        <v>763949.32</v>
      </c>
      <c r="J45" s="11">
        <f t="shared" si="4"/>
        <v>1273248.8599999999</v>
      </c>
      <c r="K45" s="11">
        <v>763949.32</v>
      </c>
      <c r="L45" s="11">
        <v>483834.57</v>
      </c>
      <c r="M45" s="11">
        <v>25464.97</v>
      </c>
      <c r="N45" s="11"/>
      <c r="O45" s="10">
        <f t="shared" si="5"/>
        <v>99.999946593344134</v>
      </c>
      <c r="P45" s="9" t="s">
        <v>179</v>
      </c>
    </row>
    <row r="46" spans="1:16" s="2" customFormat="1" ht="69.75" x14ac:dyDescent="0.25">
      <c r="A46" s="10">
        <v>40</v>
      </c>
      <c r="B46" s="13" t="s">
        <v>178</v>
      </c>
      <c r="C46" s="10" t="s">
        <v>175</v>
      </c>
      <c r="D46" s="11">
        <f t="shared" si="3"/>
        <v>1591611.34</v>
      </c>
      <c r="E46" s="11">
        <v>954967</v>
      </c>
      <c r="F46" s="11">
        <v>604812.12</v>
      </c>
      <c r="G46" s="11">
        <v>31832.22</v>
      </c>
      <c r="H46" s="11"/>
      <c r="I46" s="11">
        <f>954966.02+0.98</f>
        <v>954967</v>
      </c>
      <c r="J46" s="11">
        <f t="shared" si="4"/>
        <v>1591611.34</v>
      </c>
      <c r="K46" s="11">
        <f>954966.02+0.98</f>
        <v>954967</v>
      </c>
      <c r="L46" s="11">
        <v>604812.12</v>
      </c>
      <c r="M46" s="11">
        <v>31832.22</v>
      </c>
      <c r="N46" s="11"/>
      <c r="O46" s="10">
        <f t="shared" si="5"/>
        <v>100</v>
      </c>
      <c r="P46" s="9" t="s">
        <v>177</v>
      </c>
    </row>
    <row r="47" spans="1:16" s="2" customFormat="1" ht="61.5" x14ac:dyDescent="0.25">
      <c r="A47" s="10">
        <v>41</v>
      </c>
      <c r="B47" s="13" t="s">
        <v>176</v>
      </c>
      <c r="C47" s="10" t="s">
        <v>175</v>
      </c>
      <c r="D47" s="11">
        <f t="shared" si="3"/>
        <v>4431178.43</v>
      </c>
      <c r="E47" s="11">
        <v>2400000</v>
      </c>
      <c r="F47" s="11">
        <v>1967369.46</v>
      </c>
      <c r="G47" s="11">
        <v>63808.97</v>
      </c>
      <c r="H47" s="11"/>
      <c r="I47" s="11">
        <v>2400000</v>
      </c>
      <c r="J47" s="11">
        <f t="shared" si="4"/>
        <v>4431178.43</v>
      </c>
      <c r="K47" s="11">
        <v>2400000</v>
      </c>
      <c r="L47" s="11">
        <v>1967369.46</v>
      </c>
      <c r="M47" s="11">
        <v>63808.97</v>
      </c>
      <c r="N47" s="11"/>
      <c r="O47" s="10">
        <f t="shared" si="5"/>
        <v>100</v>
      </c>
      <c r="P47" s="9" t="s">
        <v>174</v>
      </c>
    </row>
    <row r="48" spans="1:16" s="2" customFormat="1" ht="61.5" x14ac:dyDescent="0.25">
      <c r="A48" s="10">
        <v>42</v>
      </c>
      <c r="B48" s="13" t="s">
        <v>173</v>
      </c>
      <c r="C48" s="10" t="s">
        <v>168</v>
      </c>
      <c r="D48" s="11">
        <f t="shared" si="3"/>
        <v>1521623.24</v>
      </c>
      <c r="E48" s="11">
        <v>912974</v>
      </c>
      <c r="F48" s="11">
        <v>578216.78</v>
      </c>
      <c r="G48" s="11">
        <v>30432.46</v>
      </c>
      <c r="H48" s="11"/>
      <c r="I48" s="11">
        <v>912973.86</v>
      </c>
      <c r="J48" s="11">
        <f t="shared" si="4"/>
        <v>1521623.1</v>
      </c>
      <c r="K48" s="11">
        <v>912973.86</v>
      </c>
      <c r="L48" s="11">
        <v>578216.78</v>
      </c>
      <c r="M48" s="11">
        <v>4717.03</v>
      </c>
      <c r="N48" s="11">
        <v>25715.43</v>
      </c>
      <c r="O48" s="10">
        <f t="shared" si="5"/>
        <v>99.999990799299312</v>
      </c>
      <c r="P48" s="9" t="s">
        <v>172</v>
      </c>
    </row>
    <row r="49" spans="1:16" s="2" customFormat="1" ht="61.5" x14ac:dyDescent="0.25">
      <c r="A49" s="10">
        <v>43</v>
      </c>
      <c r="B49" s="13" t="s">
        <v>171</v>
      </c>
      <c r="C49" s="10" t="s">
        <v>168</v>
      </c>
      <c r="D49" s="11">
        <f t="shared" si="3"/>
        <v>1498895.1199999999</v>
      </c>
      <c r="E49" s="11">
        <v>899337</v>
      </c>
      <c r="F49" s="11">
        <v>568081.31999999995</v>
      </c>
      <c r="G49" s="11">
        <v>31476.799999999999</v>
      </c>
      <c r="H49" s="11"/>
      <c r="I49" s="11">
        <f>880494.6+18842.59</f>
        <v>899337.19</v>
      </c>
      <c r="J49" s="11">
        <f t="shared" si="4"/>
        <v>1498895.3099999998</v>
      </c>
      <c r="K49" s="11">
        <f>880494.6+18842.59</f>
        <v>899337.19</v>
      </c>
      <c r="L49" s="11">
        <f>556179.09+11902.23</f>
        <v>568081.31999999995</v>
      </c>
      <c r="M49" s="11">
        <f>1907.74+40.83</f>
        <v>1948.57</v>
      </c>
      <c r="N49" s="11">
        <f>28909.57+618.66</f>
        <v>29528.23</v>
      </c>
      <c r="O49" s="10">
        <f t="shared" si="5"/>
        <v>100.00001267600365</v>
      </c>
      <c r="P49" s="9" t="s">
        <v>170</v>
      </c>
    </row>
    <row r="50" spans="1:16" s="2" customFormat="1" ht="61.5" x14ac:dyDescent="0.25">
      <c r="A50" s="10">
        <v>44</v>
      </c>
      <c r="B50" s="13" t="s">
        <v>169</v>
      </c>
      <c r="C50" s="10" t="s">
        <v>168</v>
      </c>
      <c r="D50" s="11">
        <f t="shared" si="3"/>
        <v>2221141.5099999998</v>
      </c>
      <c r="E50" s="11">
        <v>1332685</v>
      </c>
      <c r="F50" s="11">
        <v>844033.69</v>
      </c>
      <c r="G50" s="11">
        <v>44422.82</v>
      </c>
      <c r="H50" s="11"/>
      <c r="I50" s="11">
        <f>1307252.76+25432.01</f>
        <v>1332684.77</v>
      </c>
      <c r="J50" s="11">
        <f t="shared" si="4"/>
        <v>2221141.2799999998</v>
      </c>
      <c r="K50" s="11">
        <f>1307252.76+25432.01</f>
        <v>1332684.77</v>
      </c>
      <c r="L50" s="11">
        <f>827926.75+16106.94</f>
        <v>844033.69</v>
      </c>
      <c r="M50" s="11">
        <f>3050.26+59.3</f>
        <v>3109.5600000000004</v>
      </c>
      <c r="N50" s="11">
        <f>40524.84+788.39+0.03</f>
        <v>41313.259999999995</v>
      </c>
      <c r="O50" s="10">
        <f t="shared" si="5"/>
        <v>99.999989644964131</v>
      </c>
      <c r="P50" s="9" t="s">
        <v>167</v>
      </c>
    </row>
    <row r="51" spans="1:16" s="2" customFormat="1" ht="69.75" x14ac:dyDescent="0.25">
      <c r="A51" s="10">
        <v>45</v>
      </c>
      <c r="B51" s="13" t="s">
        <v>166</v>
      </c>
      <c r="C51" s="10" t="s">
        <v>165</v>
      </c>
      <c r="D51" s="11">
        <f t="shared" si="3"/>
        <v>5302407.67</v>
      </c>
      <c r="E51" s="11">
        <v>2400000</v>
      </c>
      <c r="F51" s="11">
        <v>2849383.6</v>
      </c>
      <c r="G51" s="11">
        <v>53024.07</v>
      </c>
      <c r="H51" s="11"/>
      <c r="I51" s="11">
        <v>2400000</v>
      </c>
      <c r="J51" s="11">
        <f t="shared" si="4"/>
        <v>5302407.67</v>
      </c>
      <c r="K51" s="11">
        <v>2400000</v>
      </c>
      <c r="L51" s="11">
        <v>2849383.6</v>
      </c>
      <c r="M51" s="11">
        <v>53024.07</v>
      </c>
      <c r="N51" s="11"/>
      <c r="O51" s="10">
        <f t="shared" si="5"/>
        <v>100</v>
      </c>
      <c r="P51" s="9" t="s">
        <v>164</v>
      </c>
    </row>
    <row r="52" spans="1:16" s="2" customFormat="1" ht="69.75" x14ac:dyDescent="0.25">
      <c r="A52" s="10">
        <v>46</v>
      </c>
      <c r="B52" s="13" t="s">
        <v>163</v>
      </c>
      <c r="C52" s="10" t="s">
        <v>162</v>
      </c>
      <c r="D52" s="11">
        <f t="shared" si="3"/>
        <v>3781946.0200000005</v>
      </c>
      <c r="E52" s="11">
        <v>2269168</v>
      </c>
      <c r="F52" s="11">
        <v>1058944.6100000001</v>
      </c>
      <c r="G52" s="11">
        <v>453833.41</v>
      </c>
      <c r="H52" s="11"/>
      <c r="I52" s="11">
        <v>2269167.02</v>
      </c>
      <c r="J52" s="11">
        <f t="shared" si="4"/>
        <v>3781945.04</v>
      </c>
      <c r="K52" s="11">
        <v>2269167.02</v>
      </c>
      <c r="L52" s="11">
        <v>1058944.6100000001</v>
      </c>
      <c r="M52" s="11">
        <v>75638.899999999994</v>
      </c>
      <c r="N52" s="11">
        <v>378194.51</v>
      </c>
      <c r="O52" s="10">
        <f t="shared" si="5"/>
        <v>99.999974087414373</v>
      </c>
      <c r="P52" s="9" t="s">
        <v>161</v>
      </c>
    </row>
    <row r="53" spans="1:16" s="2" customFormat="1" ht="69.75" x14ac:dyDescent="0.25">
      <c r="A53" s="10">
        <v>47</v>
      </c>
      <c r="B53" s="13" t="s">
        <v>160</v>
      </c>
      <c r="C53" s="10" t="s">
        <v>151</v>
      </c>
      <c r="D53" s="11">
        <f t="shared" si="3"/>
        <v>2219208.6399999997</v>
      </c>
      <c r="E53" s="11">
        <v>1331525.18</v>
      </c>
      <c r="F53" s="11">
        <v>843299.29</v>
      </c>
      <c r="G53" s="11">
        <v>44384.17</v>
      </c>
      <c r="H53" s="11"/>
      <c r="I53" s="11">
        <v>1331525.18</v>
      </c>
      <c r="J53" s="11">
        <f t="shared" si="4"/>
        <v>2219208.6399999997</v>
      </c>
      <c r="K53" s="11">
        <v>1331525.18</v>
      </c>
      <c r="L53" s="11">
        <v>843299.29</v>
      </c>
      <c r="M53" s="11">
        <v>44384.17</v>
      </c>
      <c r="N53" s="11"/>
      <c r="O53" s="10">
        <f t="shared" si="5"/>
        <v>100</v>
      </c>
      <c r="P53" s="9" t="s">
        <v>159</v>
      </c>
    </row>
    <row r="54" spans="1:16" s="2" customFormat="1" ht="69.75" x14ac:dyDescent="0.25">
      <c r="A54" s="10">
        <v>48</v>
      </c>
      <c r="B54" s="13" t="s">
        <v>158</v>
      </c>
      <c r="C54" s="10" t="s">
        <v>151</v>
      </c>
      <c r="D54" s="11">
        <f t="shared" si="3"/>
        <v>1588914.7200000002</v>
      </c>
      <c r="E54" s="11">
        <v>953348.93</v>
      </c>
      <c r="F54" s="11">
        <v>603787.5</v>
      </c>
      <c r="G54" s="11">
        <v>31778.29</v>
      </c>
      <c r="H54" s="11"/>
      <c r="I54" s="11">
        <v>953348.68</v>
      </c>
      <c r="J54" s="11">
        <f t="shared" si="4"/>
        <v>1588914.4700000002</v>
      </c>
      <c r="K54" s="11">
        <v>953348.68</v>
      </c>
      <c r="L54" s="11">
        <v>603787.5</v>
      </c>
      <c r="M54" s="11">
        <v>31778.29</v>
      </c>
      <c r="N54" s="11"/>
      <c r="O54" s="10">
        <f t="shared" si="5"/>
        <v>99.999984265990065</v>
      </c>
      <c r="P54" s="9" t="s">
        <v>157</v>
      </c>
    </row>
    <row r="55" spans="1:16" s="2" customFormat="1" ht="69.75" x14ac:dyDescent="0.25">
      <c r="A55" s="10">
        <v>49</v>
      </c>
      <c r="B55" s="13" t="s">
        <v>156</v>
      </c>
      <c r="C55" s="10" t="s">
        <v>151</v>
      </c>
      <c r="D55" s="11">
        <f t="shared" si="3"/>
        <v>2819963.48</v>
      </c>
      <c r="E55" s="11">
        <v>1691978.09</v>
      </c>
      <c r="F55" s="11">
        <v>1071586.1200000001</v>
      </c>
      <c r="G55" s="11">
        <v>56399.27</v>
      </c>
      <c r="H55" s="11"/>
      <c r="I55" s="11">
        <v>1691978.09</v>
      </c>
      <c r="J55" s="11">
        <f t="shared" si="4"/>
        <v>2819963.48</v>
      </c>
      <c r="K55" s="11">
        <v>1691978.09</v>
      </c>
      <c r="L55" s="11">
        <v>1071586.1200000001</v>
      </c>
      <c r="M55" s="11">
        <v>56399.27</v>
      </c>
      <c r="N55" s="11"/>
      <c r="O55" s="10">
        <f t="shared" si="5"/>
        <v>100</v>
      </c>
      <c r="P55" s="9" t="s">
        <v>155</v>
      </c>
    </row>
    <row r="56" spans="1:16" s="2" customFormat="1" ht="69.75" x14ac:dyDescent="0.25">
      <c r="A56" s="10">
        <v>50</v>
      </c>
      <c r="B56" s="13" t="s">
        <v>154</v>
      </c>
      <c r="C56" s="10" t="s">
        <v>151</v>
      </c>
      <c r="D56" s="11">
        <f t="shared" si="3"/>
        <v>803505</v>
      </c>
      <c r="E56" s="11">
        <v>482103</v>
      </c>
      <c r="F56" s="11">
        <v>305331.90000000002</v>
      </c>
      <c r="G56" s="11">
        <v>16070.1</v>
      </c>
      <c r="H56" s="11"/>
      <c r="I56" s="11">
        <v>482103</v>
      </c>
      <c r="J56" s="11">
        <f t="shared" si="4"/>
        <v>803505</v>
      </c>
      <c r="K56" s="11">
        <v>482103</v>
      </c>
      <c r="L56" s="11">
        <v>305331.90000000002</v>
      </c>
      <c r="M56" s="11">
        <v>16070.1</v>
      </c>
      <c r="N56" s="11"/>
      <c r="O56" s="10">
        <f t="shared" si="5"/>
        <v>100</v>
      </c>
      <c r="P56" s="9" t="s">
        <v>153</v>
      </c>
    </row>
    <row r="57" spans="1:16" s="2" customFormat="1" ht="69.75" x14ac:dyDescent="0.25">
      <c r="A57" s="10">
        <v>51</v>
      </c>
      <c r="B57" s="13" t="s">
        <v>152</v>
      </c>
      <c r="C57" s="10" t="s">
        <v>151</v>
      </c>
      <c r="D57" s="11">
        <f t="shared" si="3"/>
        <v>812743</v>
      </c>
      <c r="E57" s="11">
        <v>487645.8</v>
      </c>
      <c r="F57" s="11">
        <v>308842.34000000003</v>
      </c>
      <c r="G57" s="11">
        <v>16254.86</v>
      </c>
      <c r="H57" s="11"/>
      <c r="I57" s="11">
        <v>487645.8</v>
      </c>
      <c r="J57" s="11">
        <f t="shared" si="4"/>
        <v>812743</v>
      </c>
      <c r="K57" s="11">
        <v>487645.8</v>
      </c>
      <c r="L57" s="11">
        <v>308842.34000000003</v>
      </c>
      <c r="M57" s="11">
        <v>16254.86</v>
      </c>
      <c r="N57" s="11"/>
      <c r="O57" s="10">
        <f t="shared" si="5"/>
        <v>100</v>
      </c>
      <c r="P57" s="9" t="s">
        <v>150</v>
      </c>
    </row>
    <row r="58" spans="1:16" s="2" customFormat="1" ht="61.5" x14ac:dyDescent="0.25">
      <c r="A58" s="10">
        <v>52</v>
      </c>
      <c r="B58" s="13" t="s">
        <v>149</v>
      </c>
      <c r="C58" s="10" t="s">
        <v>138</v>
      </c>
      <c r="D58" s="11">
        <f t="shared" si="3"/>
        <v>769104.77999999991</v>
      </c>
      <c r="E58" s="11">
        <v>461463</v>
      </c>
      <c r="F58" s="11">
        <v>292259.69</v>
      </c>
      <c r="G58" s="11">
        <v>15382.09</v>
      </c>
      <c r="H58" s="11"/>
      <c r="I58" s="11">
        <v>461462.68</v>
      </c>
      <c r="J58" s="11">
        <f t="shared" si="4"/>
        <v>769104.46000000008</v>
      </c>
      <c r="K58" s="11">
        <v>461462.68</v>
      </c>
      <c r="L58" s="11">
        <v>292259.69</v>
      </c>
      <c r="M58" s="11">
        <v>2307.31</v>
      </c>
      <c r="N58" s="11">
        <v>13074.78</v>
      </c>
      <c r="O58" s="10">
        <f t="shared" si="5"/>
        <v>99.999958393185409</v>
      </c>
      <c r="P58" s="9" t="s">
        <v>148</v>
      </c>
    </row>
    <row r="59" spans="1:16" s="2" customFormat="1" ht="61.5" x14ac:dyDescent="0.25">
      <c r="A59" s="10">
        <v>53</v>
      </c>
      <c r="B59" s="13" t="s">
        <v>147</v>
      </c>
      <c r="C59" s="10" t="s">
        <v>138</v>
      </c>
      <c r="D59" s="11">
        <f t="shared" si="3"/>
        <v>1994820</v>
      </c>
      <c r="E59" s="11">
        <v>1196892</v>
      </c>
      <c r="F59" s="11">
        <v>758032</v>
      </c>
      <c r="G59" s="11">
        <f>39896-35907</f>
        <v>3989</v>
      </c>
      <c r="H59" s="11">
        <f>35907</f>
        <v>35907</v>
      </c>
      <c r="I59" s="11">
        <v>1196892</v>
      </c>
      <c r="J59" s="11">
        <f t="shared" si="4"/>
        <v>1994820</v>
      </c>
      <c r="K59" s="11">
        <v>1196892</v>
      </c>
      <c r="L59" s="11">
        <f>758031.16+0.44</f>
        <v>758031.6</v>
      </c>
      <c r="M59" s="11">
        <v>39896.400000000001</v>
      </c>
      <c r="N59" s="11"/>
      <c r="O59" s="10">
        <f t="shared" si="5"/>
        <v>100</v>
      </c>
      <c r="P59" s="9" t="s">
        <v>146</v>
      </c>
    </row>
    <row r="60" spans="1:16" s="2" customFormat="1" ht="61.5" x14ac:dyDescent="0.25">
      <c r="A60" s="10">
        <v>54</v>
      </c>
      <c r="B60" s="13" t="s">
        <v>145</v>
      </c>
      <c r="C60" s="10" t="s">
        <v>138</v>
      </c>
      <c r="D60" s="11">
        <f t="shared" si="3"/>
        <v>1790976.3900000001</v>
      </c>
      <c r="E60" s="11">
        <v>1074586</v>
      </c>
      <c r="F60" s="11">
        <v>680570.87</v>
      </c>
      <c r="G60" s="11">
        <f>5556.41-1223.19</f>
        <v>4333.2199999999993</v>
      </c>
      <c r="H60" s="11">
        <v>31486.3</v>
      </c>
      <c r="I60" s="11">
        <v>1074585.5900000001</v>
      </c>
      <c r="J60" s="11">
        <f t="shared" si="4"/>
        <v>1790975.98</v>
      </c>
      <c r="K60" s="11">
        <v>1074585.5900000001</v>
      </c>
      <c r="L60" s="11">
        <v>680570.87</v>
      </c>
      <c r="M60" s="11">
        <v>5372.93</v>
      </c>
      <c r="N60" s="11">
        <v>30446.59</v>
      </c>
      <c r="O60" s="10">
        <f t="shared" si="5"/>
        <v>99.99997710745923</v>
      </c>
      <c r="P60" s="9" t="s">
        <v>144</v>
      </c>
    </row>
    <row r="61" spans="1:16" s="2" customFormat="1" ht="61.5" x14ac:dyDescent="0.25">
      <c r="A61" s="10">
        <v>55</v>
      </c>
      <c r="B61" s="13" t="s">
        <v>143</v>
      </c>
      <c r="C61" s="10" t="s">
        <v>138</v>
      </c>
      <c r="D61" s="11">
        <f t="shared" si="3"/>
        <v>2084290.26</v>
      </c>
      <c r="E61" s="11">
        <v>1250574</v>
      </c>
      <c r="F61" s="11">
        <v>792030.45</v>
      </c>
      <c r="G61" s="11">
        <v>11516.5</v>
      </c>
      <c r="H61" s="11">
        <f>34549.5-4380.19</f>
        <v>30169.31</v>
      </c>
      <c r="I61" s="11">
        <v>1250574.3899999999</v>
      </c>
      <c r="J61" s="11">
        <f t="shared" si="4"/>
        <v>2084290.65</v>
      </c>
      <c r="K61" s="11">
        <v>1250574.3899999999</v>
      </c>
      <c r="L61" s="11">
        <v>792030.45</v>
      </c>
      <c r="M61" s="11">
        <v>10421.450000000001</v>
      </c>
      <c r="N61" s="11">
        <v>31264.36</v>
      </c>
      <c r="O61" s="10">
        <f t="shared" si="5"/>
        <v>100.00001871140537</v>
      </c>
      <c r="P61" s="9" t="s">
        <v>142</v>
      </c>
    </row>
    <row r="62" spans="1:16" s="2" customFormat="1" ht="61.5" x14ac:dyDescent="0.25">
      <c r="A62" s="10">
        <v>56</v>
      </c>
      <c r="B62" s="13" t="s">
        <v>141</v>
      </c>
      <c r="C62" s="10" t="s">
        <v>138</v>
      </c>
      <c r="D62" s="11">
        <f t="shared" si="3"/>
        <v>3977030</v>
      </c>
      <c r="E62" s="11">
        <v>2386218</v>
      </c>
      <c r="F62" s="11">
        <v>1511272</v>
      </c>
      <c r="G62" s="11">
        <v>11931</v>
      </c>
      <c r="H62" s="11">
        <v>67609</v>
      </c>
      <c r="I62" s="11">
        <v>2386218</v>
      </c>
      <c r="J62" s="11">
        <f t="shared" si="4"/>
        <v>3977030</v>
      </c>
      <c r="K62" s="11">
        <v>2386218</v>
      </c>
      <c r="L62" s="11">
        <v>1511272</v>
      </c>
      <c r="M62" s="11">
        <v>11931</v>
      </c>
      <c r="N62" s="11">
        <v>67609</v>
      </c>
      <c r="O62" s="10">
        <f t="shared" si="5"/>
        <v>100</v>
      </c>
      <c r="P62" s="9" t="s">
        <v>140</v>
      </c>
    </row>
    <row r="63" spans="1:16" s="2" customFormat="1" ht="61.5" x14ac:dyDescent="0.25">
      <c r="A63" s="10">
        <v>57</v>
      </c>
      <c r="B63" s="13" t="s">
        <v>139</v>
      </c>
      <c r="C63" s="10" t="s">
        <v>138</v>
      </c>
      <c r="D63" s="11">
        <f t="shared" si="3"/>
        <v>559189.97000000009</v>
      </c>
      <c r="E63" s="11">
        <v>335514</v>
      </c>
      <c r="F63" s="11">
        <v>212492.17</v>
      </c>
      <c r="G63" s="11">
        <v>11183.8</v>
      </c>
      <c r="H63" s="11"/>
      <c r="I63" s="11">
        <v>335513.95</v>
      </c>
      <c r="J63" s="11">
        <f t="shared" si="4"/>
        <v>559189.91999999993</v>
      </c>
      <c r="K63" s="11">
        <v>335513.95</v>
      </c>
      <c r="L63" s="11">
        <f>212492.17</f>
        <v>212492.17</v>
      </c>
      <c r="M63" s="11">
        <v>2796.95</v>
      </c>
      <c r="N63" s="11">
        <f>8387.85-1</f>
        <v>8386.85</v>
      </c>
      <c r="O63" s="10">
        <f t="shared" si="5"/>
        <v>99.999991058494814</v>
      </c>
      <c r="P63" s="9" t="s">
        <v>137</v>
      </c>
    </row>
    <row r="64" spans="1:16" s="2" customFormat="1" ht="61.5" x14ac:dyDescent="0.25">
      <c r="A64" s="10">
        <v>58</v>
      </c>
      <c r="B64" s="13" t="s">
        <v>136</v>
      </c>
      <c r="C64" s="10" t="s">
        <v>12</v>
      </c>
      <c r="D64" s="11">
        <f t="shared" si="3"/>
        <v>1202187.8</v>
      </c>
      <c r="E64" s="11">
        <v>721312.68</v>
      </c>
      <c r="F64" s="11">
        <v>456831.36</v>
      </c>
      <c r="G64" s="11">
        <v>24043.759999999998</v>
      </c>
      <c r="H64" s="11"/>
      <c r="I64" s="11">
        <v>721312.68</v>
      </c>
      <c r="J64" s="11">
        <f t="shared" si="4"/>
        <v>1202187.8</v>
      </c>
      <c r="K64" s="11">
        <v>721312.68</v>
      </c>
      <c r="L64" s="11">
        <v>456831.36</v>
      </c>
      <c r="M64" s="11">
        <v>24043.759999999998</v>
      </c>
      <c r="N64" s="11"/>
      <c r="O64" s="10">
        <f t="shared" si="5"/>
        <v>100</v>
      </c>
      <c r="P64" s="9" t="s">
        <v>135</v>
      </c>
    </row>
    <row r="65" spans="1:16" s="2" customFormat="1" ht="61.5" x14ac:dyDescent="0.25">
      <c r="A65" s="10">
        <v>59</v>
      </c>
      <c r="B65" s="13" t="s">
        <v>134</v>
      </c>
      <c r="C65" s="10" t="s">
        <v>12</v>
      </c>
      <c r="D65" s="11">
        <f t="shared" si="3"/>
        <v>2247080</v>
      </c>
      <c r="E65" s="11">
        <v>1348248</v>
      </c>
      <c r="F65" s="11">
        <v>853890.4</v>
      </c>
      <c r="G65" s="11">
        <v>44941.599999999999</v>
      </c>
      <c r="H65" s="11"/>
      <c r="I65" s="11">
        <v>1348248</v>
      </c>
      <c r="J65" s="11">
        <f t="shared" si="4"/>
        <v>2247080</v>
      </c>
      <c r="K65" s="11">
        <v>1348248</v>
      </c>
      <c r="L65" s="11">
        <v>853890.4</v>
      </c>
      <c r="M65" s="11">
        <v>44941.599999999999</v>
      </c>
      <c r="N65" s="11"/>
      <c r="O65" s="10">
        <f t="shared" si="5"/>
        <v>100</v>
      </c>
      <c r="P65" s="9" t="s">
        <v>133</v>
      </c>
    </row>
    <row r="66" spans="1:16" s="2" customFormat="1" ht="61.5" x14ac:dyDescent="0.25">
      <c r="A66" s="10">
        <v>60</v>
      </c>
      <c r="B66" s="13" t="s">
        <v>132</v>
      </c>
      <c r="C66" s="10" t="s">
        <v>12</v>
      </c>
      <c r="D66" s="11">
        <f t="shared" si="3"/>
        <v>2672617.71</v>
      </c>
      <c r="E66" s="11">
        <v>1603570.62</v>
      </c>
      <c r="F66" s="11">
        <v>1015594.72</v>
      </c>
      <c r="G66" s="11">
        <v>53452.37</v>
      </c>
      <c r="H66" s="11"/>
      <c r="I66" s="11">
        <v>1603570.62</v>
      </c>
      <c r="J66" s="11">
        <f t="shared" si="4"/>
        <v>2672617.71</v>
      </c>
      <c r="K66" s="11">
        <v>1603570.62</v>
      </c>
      <c r="L66" s="11">
        <v>1015594.72</v>
      </c>
      <c r="M66" s="11">
        <v>53452.37</v>
      </c>
      <c r="N66" s="11"/>
      <c r="O66" s="10">
        <f t="shared" si="5"/>
        <v>100</v>
      </c>
      <c r="P66" s="9" t="s">
        <v>131</v>
      </c>
    </row>
    <row r="67" spans="1:16" s="2" customFormat="1" ht="84.75" customHeight="1" x14ac:dyDescent="0.25">
      <c r="A67" s="10">
        <v>61</v>
      </c>
      <c r="B67" s="13" t="s">
        <v>130</v>
      </c>
      <c r="C67" s="10" t="s">
        <v>12</v>
      </c>
      <c r="D67" s="11">
        <f t="shared" si="3"/>
        <v>4075720</v>
      </c>
      <c r="E67" s="11">
        <v>2400000</v>
      </c>
      <c r="F67" s="11">
        <v>1519958.2</v>
      </c>
      <c r="G67" s="11">
        <v>155761.79999999999</v>
      </c>
      <c r="H67" s="11"/>
      <c r="I67" s="11">
        <v>2400000</v>
      </c>
      <c r="J67" s="11">
        <f t="shared" si="4"/>
        <v>4075720</v>
      </c>
      <c r="K67" s="11">
        <v>2400000</v>
      </c>
      <c r="L67" s="11">
        <v>1519958.2</v>
      </c>
      <c r="M67" s="11">
        <v>155761.79999999999</v>
      </c>
      <c r="N67" s="11"/>
      <c r="O67" s="10">
        <f t="shared" si="5"/>
        <v>100</v>
      </c>
      <c r="P67" s="9" t="s">
        <v>129</v>
      </c>
    </row>
    <row r="68" spans="1:16" s="2" customFormat="1" ht="69.75" x14ac:dyDescent="0.25">
      <c r="A68" s="10">
        <v>62</v>
      </c>
      <c r="B68" s="13" t="s">
        <v>128</v>
      </c>
      <c r="C68" s="10" t="s">
        <v>12</v>
      </c>
      <c r="D68" s="11">
        <f t="shared" si="3"/>
        <v>2389420</v>
      </c>
      <c r="E68" s="11">
        <v>1433652</v>
      </c>
      <c r="F68" s="11">
        <v>907979.6</v>
      </c>
      <c r="G68" s="11">
        <v>47788.4</v>
      </c>
      <c r="H68" s="11"/>
      <c r="I68" s="11">
        <v>1433652</v>
      </c>
      <c r="J68" s="11">
        <f t="shared" si="4"/>
        <v>2389420</v>
      </c>
      <c r="K68" s="11">
        <v>1433652</v>
      </c>
      <c r="L68" s="11">
        <v>907979.6</v>
      </c>
      <c r="M68" s="11">
        <v>47788.4</v>
      </c>
      <c r="N68" s="11"/>
      <c r="O68" s="10">
        <f t="shared" si="5"/>
        <v>100</v>
      </c>
      <c r="P68" s="9" t="s">
        <v>127</v>
      </c>
    </row>
    <row r="69" spans="1:16" s="2" customFormat="1" ht="69.75" x14ac:dyDescent="0.25">
      <c r="A69" s="10">
        <v>63</v>
      </c>
      <c r="B69" s="13" t="s">
        <v>126</v>
      </c>
      <c r="C69" s="10" t="s">
        <v>12</v>
      </c>
      <c r="D69" s="11">
        <f t="shared" si="3"/>
        <v>3997905.4699999997</v>
      </c>
      <c r="E69" s="11">
        <v>2398743.2799999998</v>
      </c>
      <c r="F69" s="11">
        <v>1519204.08</v>
      </c>
      <c r="G69" s="11">
        <v>79958.11</v>
      </c>
      <c r="H69" s="11"/>
      <c r="I69" s="11">
        <v>2398743.2799999998</v>
      </c>
      <c r="J69" s="11">
        <f t="shared" si="4"/>
        <v>3997905.4699999997</v>
      </c>
      <c r="K69" s="11">
        <v>2398743.2799999998</v>
      </c>
      <c r="L69" s="11">
        <v>1519204.08</v>
      </c>
      <c r="M69" s="11">
        <v>79958.11</v>
      </c>
      <c r="N69" s="11"/>
      <c r="O69" s="10">
        <f t="shared" si="5"/>
        <v>100</v>
      </c>
      <c r="P69" s="9" t="s">
        <v>125</v>
      </c>
    </row>
    <row r="70" spans="1:16" s="2" customFormat="1" ht="61.5" x14ac:dyDescent="0.25">
      <c r="A70" s="10">
        <v>64</v>
      </c>
      <c r="B70" s="13" t="s">
        <v>124</v>
      </c>
      <c r="C70" s="10" t="s">
        <v>12</v>
      </c>
      <c r="D70" s="11">
        <f t="shared" si="3"/>
        <v>3402839.5999999996</v>
      </c>
      <c r="E70" s="11">
        <v>2041703.76</v>
      </c>
      <c r="F70" s="11">
        <v>1293079.04</v>
      </c>
      <c r="G70" s="11">
        <v>68056.800000000003</v>
      </c>
      <c r="H70" s="11"/>
      <c r="I70" s="11">
        <v>2041703.76</v>
      </c>
      <c r="J70" s="11">
        <f t="shared" si="4"/>
        <v>3402839.5999999996</v>
      </c>
      <c r="K70" s="11">
        <v>2041703.76</v>
      </c>
      <c r="L70" s="11">
        <v>1293079.04</v>
      </c>
      <c r="M70" s="11">
        <v>68056.800000000003</v>
      </c>
      <c r="N70" s="11"/>
      <c r="O70" s="10">
        <f t="shared" si="5"/>
        <v>100</v>
      </c>
      <c r="P70" s="9" t="s">
        <v>123</v>
      </c>
    </row>
    <row r="71" spans="1:16" s="2" customFormat="1" ht="61.5" x14ac:dyDescent="0.25">
      <c r="A71" s="10">
        <v>65</v>
      </c>
      <c r="B71" s="13" t="s">
        <v>122</v>
      </c>
      <c r="C71" s="10" t="s">
        <v>12</v>
      </c>
      <c r="D71" s="11">
        <f t="shared" si="3"/>
        <v>1287721.6299999999</v>
      </c>
      <c r="E71" s="11">
        <v>772632.98</v>
      </c>
      <c r="F71" s="11">
        <v>489334.22</v>
      </c>
      <c r="G71" s="11">
        <v>25754.43</v>
      </c>
      <c r="H71" s="11"/>
      <c r="I71" s="11">
        <v>772632.98</v>
      </c>
      <c r="J71" s="11">
        <f t="shared" si="4"/>
        <v>1287721.6299999999</v>
      </c>
      <c r="K71" s="11">
        <v>772632.98</v>
      </c>
      <c r="L71" s="11">
        <v>489334.22</v>
      </c>
      <c r="M71" s="11">
        <v>25754.43</v>
      </c>
      <c r="N71" s="11"/>
      <c r="O71" s="10">
        <f t="shared" si="5"/>
        <v>100</v>
      </c>
      <c r="P71" s="9" t="s">
        <v>121</v>
      </c>
    </row>
    <row r="72" spans="1:16" s="2" customFormat="1" ht="105" customHeight="1" x14ac:dyDescent="0.25">
      <c r="A72" s="10">
        <v>66</v>
      </c>
      <c r="B72" s="13" t="s">
        <v>120</v>
      </c>
      <c r="C72" s="10" t="s">
        <v>12</v>
      </c>
      <c r="D72" s="11">
        <f t="shared" ref="D72:D103" si="6">E72+F72+G72+H72</f>
        <v>2586990</v>
      </c>
      <c r="E72" s="11">
        <v>1552194</v>
      </c>
      <c r="F72" s="11">
        <v>983056</v>
      </c>
      <c r="G72" s="11">
        <v>51740</v>
      </c>
      <c r="H72" s="11"/>
      <c r="I72" s="11">
        <v>1552194</v>
      </c>
      <c r="J72" s="11">
        <f t="shared" ref="J72:J103" si="7">K72+L72+M72+N72</f>
        <v>2586990</v>
      </c>
      <c r="K72" s="11">
        <v>1552194</v>
      </c>
      <c r="L72" s="11">
        <v>983056</v>
      </c>
      <c r="M72" s="11">
        <v>51740</v>
      </c>
      <c r="N72" s="11"/>
      <c r="O72" s="10">
        <f t="shared" ref="O72:O103" si="8">J72/D72*100</f>
        <v>100</v>
      </c>
      <c r="P72" s="9" t="s">
        <v>119</v>
      </c>
    </row>
    <row r="73" spans="1:16" s="2" customFormat="1" ht="61.5" x14ac:dyDescent="0.25">
      <c r="A73" s="10">
        <v>67</v>
      </c>
      <c r="B73" s="13" t="s">
        <v>118</v>
      </c>
      <c r="C73" s="10" t="s">
        <v>12</v>
      </c>
      <c r="D73" s="11">
        <f t="shared" si="6"/>
        <v>3603728</v>
      </c>
      <c r="E73" s="11">
        <v>2162237</v>
      </c>
      <c r="F73" s="11">
        <v>1369417</v>
      </c>
      <c r="G73" s="11">
        <v>72074</v>
      </c>
      <c r="H73" s="11"/>
      <c r="I73" s="11">
        <v>2162237</v>
      </c>
      <c r="J73" s="11">
        <f t="shared" si="7"/>
        <v>3603728</v>
      </c>
      <c r="K73" s="11">
        <v>2162237</v>
      </c>
      <c r="L73" s="11">
        <v>1369417</v>
      </c>
      <c r="M73" s="11">
        <v>72074</v>
      </c>
      <c r="N73" s="11"/>
      <c r="O73" s="10">
        <f t="shared" si="8"/>
        <v>100</v>
      </c>
      <c r="P73" s="9" t="s">
        <v>117</v>
      </c>
    </row>
    <row r="74" spans="1:16" s="2" customFormat="1" ht="69.75" x14ac:dyDescent="0.25">
      <c r="A74" s="10">
        <v>68</v>
      </c>
      <c r="B74" s="13" t="s">
        <v>116</v>
      </c>
      <c r="C74" s="10" t="s">
        <v>12</v>
      </c>
      <c r="D74" s="11">
        <f t="shared" si="6"/>
        <v>3936455</v>
      </c>
      <c r="E74" s="11">
        <v>2361873</v>
      </c>
      <c r="F74" s="11">
        <v>1495852.9</v>
      </c>
      <c r="G74" s="11">
        <v>78729.100000000006</v>
      </c>
      <c r="H74" s="11"/>
      <c r="I74" s="11">
        <v>2361873</v>
      </c>
      <c r="J74" s="11">
        <f t="shared" si="7"/>
        <v>3936455</v>
      </c>
      <c r="K74" s="11">
        <v>2361873</v>
      </c>
      <c r="L74" s="11">
        <v>1495852.9</v>
      </c>
      <c r="M74" s="11">
        <v>78729.100000000006</v>
      </c>
      <c r="N74" s="11"/>
      <c r="O74" s="10">
        <f t="shared" si="8"/>
        <v>100</v>
      </c>
      <c r="P74" s="9" t="s">
        <v>115</v>
      </c>
    </row>
    <row r="75" spans="1:16" s="2" customFormat="1" ht="69.75" x14ac:dyDescent="0.25">
      <c r="A75" s="10">
        <v>69</v>
      </c>
      <c r="B75" s="13" t="s">
        <v>114</v>
      </c>
      <c r="C75" s="10" t="s">
        <v>12</v>
      </c>
      <c r="D75" s="11">
        <f t="shared" si="6"/>
        <v>3774229.88</v>
      </c>
      <c r="E75" s="11">
        <v>2264537.92</v>
      </c>
      <c r="F75" s="11">
        <v>1434207.35</v>
      </c>
      <c r="G75" s="11">
        <v>75484.61</v>
      </c>
      <c r="H75" s="11"/>
      <c r="I75" s="11">
        <v>2264537.92</v>
      </c>
      <c r="J75" s="11">
        <f t="shared" si="7"/>
        <v>3774229.88</v>
      </c>
      <c r="K75" s="11">
        <v>2264537.92</v>
      </c>
      <c r="L75" s="11">
        <v>1434207.35</v>
      </c>
      <c r="M75" s="11">
        <v>75484.61</v>
      </c>
      <c r="N75" s="11"/>
      <c r="O75" s="10">
        <f t="shared" si="8"/>
        <v>100</v>
      </c>
      <c r="P75" s="9" t="s">
        <v>113</v>
      </c>
    </row>
    <row r="76" spans="1:16" s="2" customFormat="1" ht="103.5" customHeight="1" x14ac:dyDescent="0.25">
      <c r="A76" s="10">
        <v>70</v>
      </c>
      <c r="B76" s="13" t="s">
        <v>112</v>
      </c>
      <c r="C76" s="10" t="s">
        <v>12</v>
      </c>
      <c r="D76" s="11">
        <f t="shared" si="6"/>
        <v>3366558.4699999997</v>
      </c>
      <c r="E76" s="11">
        <v>2019935.08</v>
      </c>
      <c r="F76" s="11">
        <v>1279292.22</v>
      </c>
      <c r="G76" s="11">
        <v>67331.17</v>
      </c>
      <c r="H76" s="11"/>
      <c r="I76" s="11">
        <v>2019935.08</v>
      </c>
      <c r="J76" s="11">
        <f t="shared" si="7"/>
        <v>3366558.4699999997</v>
      </c>
      <c r="K76" s="11">
        <v>2019935.08</v>
      </c>
      <c r="L76" s="11">
        <v>1279292.22</v>
      </c>
      <c r="M76" s="11">
        <v>67331.17</v>
      </c>
      <c r="N76" s="11"/>
      <c r="O76" s="10">
        <f t="shared" si="8"/>
        <v>100</v>
      </c>
      <c r="P76" s="9" t="s">
        <v>111</v>
      </c>
    </row>
    <row r="77" spans="1:16" s="2" customFormat="1" ht="61.5" x14ac:dyDescent="0.25">
      <c r="A77" s="10">
        <v>71</v>
      </c>
      <c r="B77" s="13" t="s">
        <v>110</v>
      </c>
      <c r="C77" s="10" t="s">
        <v>12</v>
      </c>
      <c r="D77" s="11">
        <f t="shared" si="6"/>
        <v>3626831.04</v>
      </c>
      <c r="E77" s="11">
        <v>2176098.62</v>
      </c>
      <c r="F77" s="11">
        <v>1378195.8</v>
      </c>
      <c r="G77" s="11">
        <v>72536.62</v>
      </c>
      <c r="H77" s="11"/>
      <c r="I77" s="11">
        <v>2176098.62</v>
      </c>
      <c r="J77" s="11">
        <f t="shared" si="7"/>
        <v>3626831.04</v>
      </c>
      <c r="K77" s="11">
        <v>2176098.62</v>
      </c>
      <c r="L77" s="11">
        <v>1378195.8</v>
      </c>
      <c r="M77" s="11">
        <v>72536.62</v>
      </c>
      <c r="N77" s="11"/>
      <c r="O77" s="10">
        <f t="shared" si="8"/>
        <v>100</v>
      </c>
      <c r="P77" s="9" t="s">
        <v>109</v>
      </c>
    </row>
    <row r="78" spans="1:16" s="2" customFormat="1" ht="61.5" x14ac:dyDescent="0.25">
      <c r="A78" s="10">
        <v>72</v>
      </c>
      <c r="B78" s="13" t="s">
        <v>108</v>
      </c>
      <c r="C78" s="10" t="s">
        <v>12</v>
      </c>
      <c r="D78" s="11">
        <f t="shared" si="6"/>
        <v>3347529.5199999996</v>
      </c>
      <c r="E78" s="11">
        <v>2008517.71</v>
      </c>
      <c r="F78" s="11">
        <v>1272061.22</v>
      </c>
      <c r="G78" s="11">
        <v>66950.59</v>
      </c>
      <c r="H78" s="11"/>
      <c r="I78" s="11">
        <v>2008517.71</v>
      </c>
      <c r="J78" s="11">
        <f t="shared" si="7"/>
        <v>3347529.5199999996</v>
      </c>
      <c r="K78" s="11">
        <v>2008517.71</v>
      </c>
      <c r="L78" s="11">
        <v>1272061.22</v>
      </c>
      <c r="M78" s="11">
        <v>66950.59</v>
      </c>
      <c r="N78" s="11"/>
      <c r="O78" s="10">
        <f t="shared" si="8"/>
        <v>100</v>
      </c>
      <c r="P78" s="9" t="s">
        <v>107</v>
      </c>
    </row>
    <row r="79" spans="1:16" s="2" customFormat="1" ht="61.5" x14ac:dyDescent="0.25">
      <c r="A79" s="10">
        <v>73</v>
      </c>
      <c r="B79" s="13" t="s">
        <v>106</v>
      </c>
      <c r="C79" s="10" t="s">
        <v>12</v>
      </c>
      <c r="D79" s="11">
        <f t="shared" si="6"/>
        <v>3447569.68</v>
      </c>
      <c r="E79" s="11">
        <v>2068541.81</v>
      </c>
      <c r="F79" s="11">
        <v>1310075.8799999999</v>
      </c>
      <c r="G79" s="11">
        <v>68951.990000000005</v>
      </c>
      <c r="H79" s="11"/>
      <c r="I79" s="11">
        <v>2068541.81</v>
      </c>
      <c r="J79" s="11">
        <f t="shared" si="7"/>
        <v>3447569.68</v>
      </c>
      <c r="K79" s="11">
        <v>2068541.81</v>
      </c>
      <c r="L79" s="11">
        <v>1310075.8799999999</v>
      </c>
      <c r="M79" s="11">
        <v>68951.990000000005</v>
      </c>
      <c r="N79" s="11"/>
      <c r="O79" s="10">
        <f t="shared" si="8"/>
        <v>100</v>
      </c>
      <c r="P79" s="9" t="s">
        <v>105</v>
      </c>
    </row>
    <row r="80" spans="1:16" s="2" customFormat="1" ht="61.5" x14ac:dyDescent="0.25">
      <c r="A80" s="10">
        <v>74</v>
      </c>
      <c r="B80" s="13" t="s">
        <v>104</v>
      </c>
      <c r="C80" s="10" t="s">
        <v>12</v>
      </c>
      <c r="D80" s="11">
        <f t="shared" si="6"/>
        <v>1010581</v>
      </c>
      <c r="E80" s="11">
        <v>606348.6</v>
      </c>
      <c r="F80" s="11">
        <v>384020.78</v>
      </c>
      <c r="G80" s="11">
        <v>20211.62</v>
      </c>
      <c r="H80" s="11"/>
      <c r="I80" s="11">
        <v>606348.6</v>
      </c>
      <c r="J80" s="11">
        <f t="shared" si="7"/>
        <v>1010581</v>
      </c>
      <c r="K80" s="11">
        <v>606348.6</v>
      </c>
      <c r="L80" s="11">
        <v>384020.78</v>
      </c>
      <c r="M80" s="11">
        <v>20211.62</v>
      </c>
      <c r="N80" s="11"/>
      <c r="O80" s="10">
        <f t="shared" si="8"/>
        <v>100</v>
      </c>
      <c r="P80" s="9" t="s">
        <v>103</v>
      </c>
    </row>
    <row r="81" spans="1:16" s="2" customFormat="1" ht="61.5" x14ac:dyDescent="0.25">
      <c r="A81" s="10">
        <v>75</v>
      </c>
      <c r="B81" s="13" t="s">
        <v>102</v>
      </c>
      <c r="C81" s="10" t="s">
        <v>12</v>
      </c>
      <c r="D81" s="11">
        <f t="shared" si="6"/>
        <v>3595059.4</v>
      </c>
      <c r="E81" s="11">
        <v>2157035</v>
      </c>
      <c r="F81" s="11">
        <v>1366122.52</v>
      </c>
      <c r="G81" s="11">
        <v>71901.88</v>
      </c>
      <c r="H81" s="11"/>
      <c r="I81" s="11">
        <v>2157035</v>
      </c>
      <c r="J81" s="11">
        <f t="shared" si="7"/>
        <v>3595059.4</v>
      </c>
      <c r="K81" s="11">
        <v>2157035</v>
      </c>
      <c r="L81" s="11">
        <v>1366122.52</v>
      </c>
      <c r="M81" s="11">
        <v>71901.88</v>
      </c>
      <c r="N81" s="11"/>
      <c r="O81" s="10">
        <f t="shared" si="8"/>
        <v>100</v>
      </c>
      <c r="P81" s="9" t="s">
        <v>101</v>
      </c>
    </row>
    <row r="82" spans="1:16" s="2" customFormat="1" ht="89.25" customHeight="1" x14ac:dyDescent="0.25">
      <c r="A82" s="10">
        <v>76</v>
      </c>
      <c r="B82" s="13" t="s">
        <v>100</v>
      </c>
      <c r="C82" s="10" t="s">
        <v>12</v>
      </c>
      <c r="D82" s="11">
        <f t="shared" si="6"/>
        <v>3779027.21</v>
      </c>
      <c r="E82" s="11">
        <v>2267416.33</v>
      </c>
      <c r="F82" s="11">
        <v>1436030.34</v>
      </c>
      <c r="G82" s="11">
        <v>75580.539999999994</v>
      </c>
      <c r="H82" s="11"/>
      <c r="I82" s="11">
        <v>2267416.33</v>
      </c>
      <c r="J82" s="11">
        <f t="shared" si="7"/>
        <v>3779027.2</v>
      </c>
      <c r="K82" s="11">
        <v>2267416.3199999998</v>
      </c>
      <c r="L82" s="11">
        <v>1436030.34</v>
      </c>
      <c r="M82" s="11">
        <v>75580.539999999994</v>
      </c>
      <c r="N82" s="11"/>
      <c r="O82" s="10">
        <f t="shared" si="8"/>
        <v>99.999999735381635</v>
      </c>
      <c r="P82" s="9" t="s">
        <v>99</v>
      </c>
    </row>
    <row r="83" spans="1:16" s="2" customFormat="1" ht="92.25" x14ac:dyDescent="0.25">
      <c r="A83" s="10">
        <v>77</v>
      </c>
      <c r="B83" s="13" t="s">
        <v>98</v>
      </c>
      <c r="C83" s="10" t="s">
        <v>12</v>
      </c>
      <c r="D83" s="11">
        <f t="shared" si="6"/>
        <v>3236575.6499999994</v>
      </c>
      <c r="E83" s="11">
        <v>1941945.39</v>
      </c>
      <c r="F83" s="11">
        <v>1229898.75</v>
      </c>
      <c r="G83" s="11">
        <v>64731.51</v>
      </c>
      <c r="H83" s="11"/>
      <c r="I83" s="11">
        <v>1941945.39</v>
      </c>
      <c r="J83" s="11">
        <f t="shared" si="7"/>
        <v>3236575.6499999994</v>
      </c>
      <c r="K83" s="11">
        <v>1941945.39</v>
      </c>
      <c r="L83" s="11">
        <v>1229898.75</v>
      </c>
      <c r="M83" s="11">
        <v>64731.51</v>
      </c>
      <c r="N83" s="11"/>
      <c r="O83" s="10">
        <f t="shared" si="8"/>
        <v>100</v>
      </c>
      <c r="P83" s="9" t="s">
        <v>97</v>
      </c>
    </row>
    <row r="84" spans="1:16" s="2" customFormat="1" ht="92.25" x14ac:dyDescent="0.25">
      <c r="A84" s="10">
        <v>78</v>
      </c>
      <c r="B84" s="13" t="s">
        <v>96</v>
      </c>
      <c r="C84" s="10" t="s">
        <v>12</v>
      </c>
      <c r="D84" s="11">
        <f t="shared" si="6"/>
        <v>2807975.87</v>
      </c>
      <c r="E84" s="11">
        <v>1684785.52</v>
      </c>
      <c r="F84" s="11">
        <v>1067030.83</v>
      </c>
      <c r="G84" s="11">
        <v>56159.519999999997</v>
      </c>
      <c r="H84" s="11"/>
      <c r="I84" s="11">
        <v>1684785.52</v>
      </c>
      <c r="J84" s="11">
        <f t="shared" si="7"/>
        <v>2807975.87</v>
      </c>
      <c r="K84" s="11">
        <v>1684785.52</v>
      </c>
      <c r="L84" s="11">
        <v>1067030.83</v>
      </c>
      <c r="M84" s="11">
        <v>56159.519999999997</v>
      </c>
      <c r="N84" s="11"/>
      <c r="O84" s="10">
        <f t="shared" si="8"/>
        <v>100</v>
      </c>
      <c r="P84" s="9" t="s">
        <v>95</v>
      </c>
    </row>
    <row r="85" spans="1:16" s="2" customFormat="1" ht="69.75" x14ac:dyDescent="0.25">
      <c r="A85" s="10">
        <v>79</v>
      </c>
      <c r="B85" s="13" t="s">
        <v>94</v>
      </c>
      <c r="C85" s="10" t="s">
        <v>12</v>
      </c>
      <c r="D85" s="11">
        <f t="shared" si="6"/>
        <v>2245144.12</v>
      </c>
      <c r="E85" s="11">
        <v>1347086.47</v>
      </c>
      <c r="F85" s="11">
        <v>853154.77</v>
      </c>
      <c r="G85" s="11">
        <v>44902.879999999997</v>
      </c>
      <c r="H85" s="11"/>
      <c r="I85" s="11">
        <v>1347086.47</v>
      </c>
      <c r="J85" s="11">
        <f t="shared" si="7"/>
        <v>2245144.12</v>
      </c>
      <c r="K85" s="11">
        <v>1347086.47</v>
      </c>
      <c r="L85" s="11">
        <v>853154.77</v>
      </c>
      <c r="M85" s="11">
        <v>44902.879999999997</v>
      </c>
      <c r="N85" s="11"/>
      <c r="O85" s="10">
        <f t="shared" si="8"/>
        <v>100</v>
      </c>
      <c r="P85" s="9" t="s">
        <v>93</v>
      </c>
    </row>
    <row r="86" spans="1:16" s="2" customFormat="1" ht="61.5" x14ac:dyDescent="0.25">
      <c r="A86" s="10">
        <v>80</v>
      </c>
      <c r="B86" s="13" t="s">
        <v>92</v>
      </c>
      <c r="C86" s="10" t="s">
        <v>12</v>
      </c>
      <c r="D86" s="11">
        <f t="shared" si="6"/>
        <v>3825729.6999999997</v>
      </c>
      <c r="E86" s="11">
        <v>2295437.8199999998</v>
      </c>
      <c r="F86" s="11">
        <v>1453777.29</v>
      </c>
      <c r="G86" s="11">
        <v>76514.59</v>
      </c>
      <c r="H86" s="11"/>
      <c r="I86" s="11">
        <v>2295437.8199999998</v>
      </c>
      <c r="J86" s="11">
        <f t="shared" si="7"/>
        <v>3825729.6999999997</v>
      </c>
      <c r="K86" s="11">
        <v>2295437.8199999998</v>
      </c>
      <c r="L86" s="11">
        <v>1453777.29</v>
      </c>
      <c r="M86" s="11">
        <v>76514.59</v>
      </c>
      <c r="N86" s="11"/>
      <c r="O86" s="10">
        <f t="shared" si="8"/>
        <v>100</v>
      </c>
      <c r="P86" s="9" t="s">
        <v>91</v>
      </c>
    </row>
    <row r="87" spans="1:16" s="2" customFormat="1" ht="92.25" x14ac:dyDescent="0.25">
      <c r="A87" s="10">
        <v>81</v>
      </c>
      <c r="B87" s="13" t="s">
        <v>90</v>
      </c>
      <c r="C87" s="10" t="s">
        <v>12</v>
      </c>
      <c r="D87" s="11">
        <f t="shared" si="6"/>
        <v>3589200</v>
      </c>
      <c r="E87" s="11">
        <v>2153520</v>
      </c>
      <c r="F87" s="11">
        <v>1363896</v>
      </c>
      <c r="G87" s="11">
        <v>71784</v>
      </c>
      <c r="H87" s="11"/>
      <c r="I87" s="11">
        <v>2153520</v>
      </c>
      <c r="J87" s="11">
        <f t="shared" si="7"/>
        <v>3589200</v>
      </c>
      <c r="K87" s="11">
        <v>2153520</v>
      </c>
      <c r="L87" s="11">
        <v>1363896</v>
      </c>
      <c r="M87" s="11">
        <v>71784</v>
      </c>
      <c r="N87" s="11"/>
      <c r="O87" s="10">
        <f t="shared" si="8"/>
        <v>100</v>
      </c>
      <c r="P87" s="9" t="s">
        <v>89</v>
      </c>
    </row>
    <row r="88" spans="1:16" s="2" customFormat="1" ht="61.5" x14ac:dyDescent="0.25">
      <c r="A88" s="10">
        <v>82</v>
      </c>
      <c r="B88" s="13" t="s">
        <v>88</v>
      </c>
      <c r="C88" s="10" t="s">
        <v>12</v>
      </c>
      <c r="D88" s="11">
        <f t="shared" si="6"/>
        <v>3868826.22</v>
      </c>
      <c r="E88" s="11">
        <v>2321295.73</v>
      </c>
      <c r="F88" s="11">
        <v>1470153.97</v>
      </c>
      <c r="G88" s="11">
        <v>77376.52</v>
      </c>
      <c r="H88" s="11"/>
      <c r="I88" s="11">
        <v>2321293.7999999998</v>
      </c>
      <c r="J88" s="11">
        <f t="shared" si="7"/>
        <v>3868823</v>
      </c>
      <c r="K88" s="11">
        <v>2321293.7999999998</v>
      </c>
      <c r="L88" s="11">
        <v>1470152.74</v>
      </c>
      <c r="M88" s="11">
        <v>77376.460000000006</v>
      </c>
      <c r="N88" s="11"/>
      <c r="O88" s="10">
        <f t="shared" si="8"/>
        <v>99.999916770621965</v>
      </c>
      <c r="P88" s="9" t="s">
        <v>87</v>
      </c>
    </row>
    <row r="89" spans="1:16" s="2" customFormat="1" ht="69.75" x14ac:dyDescent="0.25">
      <c r="A89" s="10">
        <v>83</v>
      </c>
      <c r="B89" s="13" t="s">
        <v>86</v>
      </c>
      <c r="C89" s="10" t="s">
        <v>12</v>
      </c>
      <c r="D89" s="11">
        <f t="shared" si="6"/>
        <v>2564687.8899999997</v>
      </c>
      <c r="E89" s="11">
        <v>1538812.73</v>
      </c>
      <c r="F89" s="11">
        <v>974581.4</v>
      </c>
      <c r="G89" s="11">
        <v>51293.760000000002</v>
      </c>
      <c r="H89" s="11"/>
      <c r="I89" s="11">
        <v>1538812.73</v>
      </c>
      <c r="J89" s="11">
        <f t="shared" si="7"/>
        <v>2564687.8899999997</v>
      </c>
      <c r="K89" s="11">
        <v>1538812.73</v>
      </c>
      <c r="L89" s="11">
        <v>974581.4</v>
      </c>
      <c r="M89" s="11">
        <v>51293.760000000002</v>
      </c>
      <c r="N89" s="11"/>
      <c r="O89" s="10">
        <f t="shared" si="8"/>
        <v>100</v>
      </c>
      <c r="P89" s="9" t="s">
        <v>85</v>
      </c>
    </row>
    <row r="90" spans="1:16" s="2" customFormat="1" ht="61.5" x14ac:dyDescent="0.25">
      <c r="A90" s="10">
        <v>84</v>
      </c>
      <c r="B90" s="13" t="s">
        <v>84</v>
      </c>
      <c r="C90" s="10" t="s">
        <v>12</v>
      </c>
      <c r="D90" s="11">
        <f t="shared" si="6"/>
        <v>3628845.92</v>
      </c>
      <c r="E90" s="11">
        <v>2177307.5499999998</v>
      </c>
      <c r="F90" s="11">
        <v>1378961.45</v>
      </c>
      <c r="G90" s="11">
        <v>72576.92</v>
      </c>
      <c r="H90" s="11"/>
      <c r="I90" s="11">
        <v>2177307.5499999998</v>
      </c>
      <c r="J90" s="11">
        <f t="shared" si="7"/>
        <v>3628845.92</v>
      </c>
      <c r="K90" s="11">
        <v>2177307.5499999998</v>
      </c>
      <c r="L90" s="11">
        <v>1378961.45</v>
      </c>
      <c r="M90" s="11">
        <v>72576.92</v>
      </c>
      <c r="N90" s="11"/>
      <c r="O90" s="10">
        <f t="shared" si="8"/>
        <v>100</v>
      </c>
      <c r="P90" s="9" t="s">
        <v>83</v>
      </c>
    </row>
    <row r="91" spans="1:16" s="2" customFormat="1" ht="69.75" x14ac:dyDescent="0.25">
      <c r="A91" s="10">
        <v>85</v>
      </c>
      <c r="B91" s="13" t="s">
        <v>82</v>
      </c>
      <c r="C91" s="10" t="s">
        <v>12</v>
      </c>
      <c r="D91" s="11">
        <f t="shared" si="6"/>
        <v>2074590</v>
      </c>
      <c r="E91" s="11">
        <v>1244754</v>
      </c>
      <c r="F91" s="11">
        <v>788344.2</v>
      </c>
      <c r="G91" s="11">
        <v>41491.800000000003</v>
      </c>
      <c r="H91" s="11"/>
      <c r="I91" s="11">
        <v>1244754</v>
      </c>
      <c r="J91" s="11">
        <f t="shared" si="7"/>
        <v>2074590</v>
      </c>
      <c r="K91" s="11">
        <v>1244754</v>
      </c>
      <c r="L91" s="11">
        <v>788344.2</v>
      </c>
      <c r="M91" s="11">
        <v>41491.800000000003</v>
      </c>
      <c r="N91" s="11"/>
      <c r="O91" s="10">
        <f t="shared" si="8"/>
        <v>100</v>
      </c>
      <c r="P91" s="9" t="s">
        <v>81</v>
      </c>
    </row>
    <row r="92" spans="1:16" s="2" customFormat="1" ht="69.75" x14ac:dyDescent="0.25">
      <c r="A92" s="10">
        <v>86</v>
      </c>
      <c r="B92" s="13" t="s">
        <v>80</v>
      </c>
      <c r="C92" s="10" t="s">
        <v>12</v>
      </c>
      <c r="D92" s="11">
        <f t="shared" si="6"/>
        <v>2747566</v>
      </c>
      <c r="E92" s="11">
        <v>1648539.6</v>
      </c>
      <c r="F92" s="11">
        <v>1044075.08</v>
      </c>
      <c r="G92" s="11">
        <v>54951.32</v>
      </c>
      <c r="H92" s="11"/>
      <c r="I92" s="11">
        <v>1648539.6</v>
      </c>
      <c r="J92" s="11">
        <f t="shared" si="7"/>
        <v>2747566</v>
      </c>
      <c r="K92" s="11">
        <v>1648539.6</v>
      </c>
      <c r="L92" s="11">
        <v>1044075.08</v>
      </c>
      <c r="M92" s="11">
        <v>54951.32</v>
      </c>
      <c r="N92" s="11"/>
      <c r="O92" s="10">
        <f t="shared" si="8"/>
        <v>100</v>
      </c>
      <c r="P92" s="9" t="s">
        <v>79</v>
      </c>
    </row>
    <row r="93" spans="1:16" s="2" customFormat="1" ht="61.5" x14ac:dyDescent="0.25">
      <c r="A93" s="10">
        <v>87</v>
      </c>
      <c r="B93" s="13" t="s">
        <v>78</v>
      </c>
      <c r="C93" s="10" t="s">
        <v>12</v>
      </c>
      <c r="D93" s="11">
        <f t="shared" si="6"/>
        <v>3559215.9199999995</v>
      </c>
      <c r="E93" s="11">
        <v>2135529.5499999998</v>
      </c>
      <c r="F93" s="11">
        <v>1352502.05</v>
      </c>
      <c r="G93" s="11">
        <v>71184.320000000007</v>
      </c>
      <c r="H93" s="11"/>
      <c r="I93" s="11">
        <v>2135529.5499999998</v>
      </c>
      <c r="J93" s="11">
        <f t="shared" si="7"/>
        <v>3559215.9199999995</v>
      </c>
      <c r="K93" s="11">
        <v>2135529.5499999998</v>
      </c>
      <c r="L93" s="11">
        <v>1352502.05</v>
      </c>
      <c r="M93" s="11">
        <v>71184.320000000007</v>
      </c>
      <c r="N93" s="11"/>
      <c r="O93" s="10">
        <f t="shared" si="8"/>
        <v>100</v>
      </c>
      <c r="P93" s="9" t="s">
        <v>77</v>
      </c>
    </row>
    <row r="94" spans="1:16" s="2" customFormat="1" ht="61.5" x14ac:dyDescent="0.25">
      <c r="A94" s="10">
        <v>88</v>
      </c>
      <c r="B94" s="13" t="s">
        <v>76</v>
      </c>
      <c r="C94" s="10" t="s">
        <v>12</v>
      </c>
      <c r="D94" s="11">
        <f t="shared" si="6"/>
        <v>3625000</v>
      </c>
      <c r="E94" s="11">
        <v>2175000</v>
      </c>
      <c r="F94" s="11">
        <v>1377500</v>
      </c>
      <c r="G94" s="11">
        <v>72500</v>
      </c>
      <c r="H94" s="11"/>
      <c r="I94" s="11">
        <v>2175000</v>
      </c>
      <c r="J94" s="11">
        <f t="shared" si="7"/>
        <v>3625000</v>
      </c>
      <c r="K94" s="11">
        <v>2175000</v>
      </c>
      <c r="L94" s="11">
        <v>1377500</v>
      </c>
      <c r="M94" s="11">
        <v>72500</v>
      </c>
      <c r="N94" s="11"/>
      <c r="O94" s="10">
        <f t="shared" si="8"/>
        <v>100</v>
      </c>
      <c r="P94" s="9" t="s">
        <v>75</v>
      </c>
    </row>
    <row r="95" spans="1:16" s="2" customFormat="1" ht="61.5" x14ac:dyDescent="0.25">
      <c r="A95" s="10">
        <v>89</v>
      </c>
      <c r="B95" s="13" t="s">
        <v>74</v>
      </c>
      <c r="C95" s="10" t="s">
        <v>12</v>
      </c>
      <c r="D95" s="11">
        <f t="shared" si="6"/>
        <v>3728069</v>
      </c>
      <c r="E95" s="11">
        <v>2236841.4</v>
      </c>
      <c r="F95" s="11">
        <v>1416666.22</v>
      </c>
      <c r="G95" s="11">
        <v>74561.38</v>
      </c>
      <c r="H95" s="11"/>
      <c r="I95" s="11">
        <v>2236841.4</v>
      </c>
      <c r="J95" s="11">
        <f t="shared" si="7"/>
        <v>3728069</v>
      </c>
      <c r="K95" s="11">
        <v>2236841.4</v>
      </c>
      <c r="L95" s="11">
        <v>1416666.22</v>
      </c>
      <c r="M95" s="11">
        <v>74561.38</v>
      </c>
      <c r="N95" s="11"/>
      <c r="O95" s="10">
        <f t="shared" si="8"/>
        <v>100</v>
      </c>
      <c r="P95" s="9" t="s">
        <v>73</v>
      </c>
    </row>
    <row r="96" spans="1:16" s="2" customFormat="1" ht="61.5" x14ac:dyDescent="0.25">
      <c r="A96" s="10">
        <v>90</v>
      </c>
      <c r="B96" s="13" t="s">
        <v>72</v>
      </c>
      <c r="C96" s="10" t="s">
        <v>12</v>
      </c>
      <c r="D96" s="11">
        <f t="shared" si="6"/>
        <v>4014841.23</v>
      </c>
      <c r="E96" s="11">
        <v>2398636</v>
      </c>
      <c r="F96" s="11">
        <v>1284749.19</v>
      </c>
      <c r="G96" s="11">
        <v>331456.03999999998</v>
      </c>
      <c r="H96" s="11"/>
      <c r="I96" s="11">
        <v>2398636</v>
      </c>
      <c r="J96" s="11">
        <f t="shared" si="7"/>
        <v>4014841.23</v>
      </c>
      <c r="K96" s="11">
        <v>2398636</v>
      </c>
      <c r="L96" s="11">
        <v>1284749.19</v>
      </c>
      <c r="M96" s="11">
        <v>331456.03999999998</v>
      </c>
      <c r="N96" s="11"/>
      <c r="O96" s="10">
        <f t="shared" si="8"/>
        <v>100</v>
      </c>
      <c r="P96" s="9" t="s">
        <v>71</v>
      </c>
    </row>
    <row r="97" spans="1:16" s="2" customFormat="1" ht="61.5" x14ac:dyDescent="0.25">
      <c r="A97" s="10">
        <v>91</v>
      </c>
      <c r="B97" s="13" t="s">
        <v>70</v>
      </c>
      <c r="C97" s="10" t="s">
        <v>12</v>
      </c>
      <c r="D97" s="11">
        <f t="shared" si="6"/>
        <v>2884333.09</v>
      </c>
      <c r="E97" s="11">
        <v>1730599.85</v>
      </c>
      <c r="F97" s="11">
        <v>1096046.57</v>
      </c>
      <c r="G97" s="11">
        <v>57686.67</v>
      </c>
      <c r="H97" s="11"/>
      <c r="I97" s="11">
        <v>1730599.85</v>
      </c>
      <c r="J97" s="11">
        <f t="shared" si="7"/>
        <v>2884333.09</v>
      </c>
      <c r="K97" s="11">
        <v>1730599.85</v>
      </c>
      <c r="L97" s="11">
        <v>1096046.57</v>
      </c>
      <c r="M97" s="11">
        <v>57686.67</v>
      </c>
      <c r="N97" s="11"/>
      <c r="O97" s="10">
        <f t="shared" si="8"/>
        <v>100</v>
      </c>
      <c r="P97" s="9" t="s">
        <v>69</v>
      </c>
    </row>
    <row r="98" spans="1:16" s="2" customFormat="1" ht="92.25" x14ac:dyDescent="0.25">
      <c r="A98" s="10">
        <v>92</v>
      </c>
      <c r="B98" s="13" t="s">
        <v>68</v>
      </c>
      <c r="C98" s="10" t="s">
        <v>12</v>
      </c>
      <c r="D98" s="11">
        <f t="shared" si="6"/>
        <v>3997500</v>
      </c>
      <c r="E98" s="11">
        <v>2398500</v>
      </c>
      <c r="F98" s="11">
        <v>1519050</v>
      </c>
      <c r="G98" s="11">
        <v>79950</v>
      </c>
      <c r="H98" s="11"/>
      <c r="I98" s="11">
        <v>2398500</v>
      </c>
      <c r="J98" s="11">
        <f t="shared" si="7"/>
        <v>3997500</v>
      </c>
      <c r="K98" s="11">
        <v>2398500</v>
      </c>
      <c r="L98" s="11">
        <v>1519050</v>
      </c>
      <c r="M98" s="11">
        <v>79950</v>
      </c>
      <c r="N98" s="11"/>
      <c r="O98" s="10">
        <f t="shared" si="8"/>
        <v>100</v>
      </c>
      <c r="P98" s="9" t="s">
        <v>67</v>
      </c>
    </row>
    <row r="99" spans="1:16" s="2" customFormat="1" ht="61.5" x14ac:dyDescent="0.25">
      <c r="A99" s="10">
        <v>93</v>
      </c>
      <c r="B99" s="13" t="s">
        <v>66</v>
      </c>
      <c r="C99" s="10" t="s">
        <v>12</v>
      </c>
      <c r="D99" s="11">
        <f t="shared" si="6"/>
        <v>3545663.65</v>
      </c>
      <c r="E99" s="11">
        <v>2127398.19</v>
      </c>
      <c r="F99" s="11">
        <v>1347352.18</v>
      </c>
      <c r="G99" s="11">
        <v>70913.279999999999</v>
      </c>
      <c r="H99" s="11"/>
      <c r="I99" s="11">
        <v>2127398.19</v>
      </c>
      <c r="J99" s="11">
        <f t="shared" si="7"/>
        <v>3545663.65</v>
      </c>
      <c r="K99" s="11">
        <v>2127398.19</v>
      </c>
      <c r="L99" s="11">
        <v>1347352.18</v>
      </c>
      <c r="M99" s="11">
        <v>70913.279999999999</v>
      </c>
      <c r="N99" s="11"/>
      <c r="O99" s="10">
        <f t="shared" si="8"/>
        <v>100</v>
      </c>
      <c r="P99" s="9" t="s">
        <v>65</v>
      </c>
    </row>
    <row r="100" spans="1:16" s="2" customFormat="1" ht="61.5" x14ac:dyDescent="0.25">
      <c r="A100" s="10">
        <v>94</v>
      </c>
      <c r="B100" s="13" t="s">
        <v>64</v>
      </c>
      <c r="C100" s="10" t="s">
        <v>12</v>
      </c>
      <c r="D100" s="11">
        <f t="shared" si="6"/>
        <v>3504811.0000000005</v>
      </c>
      <c r="E100" s="11">
        <v>2102886.6</v>
      </c>
      <c r="F100" s="11">
        <v>1331828.18</v>
      </c>
      <c r="G100" s="11">
        <v>70096.22</v>
      </c>
      <c r="H100" s="11"/>
      <c r="I100" s="11">
        <v>2102886.6</v>
      </c>
      <c r="J100" s="11">
        <f t="shared" si="7"/>
        <v>3504811.0000000005</v>
      </c>
      <c r="K100" s="11">
        <v>2102886.6</v>
      </c>
      <c r="L100" s="11">
        <v>1331828.18</v>
      </c>
      <c r="M100" s="11">
        <v>70096.22</v>
      </c>
      <c r="N100" s="11"/>
      <c r="O100" s="10">
        <f t="shared" si="8"/>
        <v>100</v>
      </c>
      <c r="P100" s="9" t="s">
        <v>63</v>
      </c>
    </row>
    <row r="101" spans="1:16" s="2" customFormat="1" ht="69.75" x14ac:dyDescent="0.25">
      <c r="A101" s="10">
        <v>95</v>
      </c>
      <c r="B101" s="13" t="s">
        <v>62</v>
      </c>
      <c r="C101" s="10" t="s">
        <v>12</v>
      </c>
      <c r="D101" s="11">
        <f t="shared" si="6"/>
        <v>3748109.5999999996</v>
      </c>
      <c r="E101" s="11">
        <v>2248865.7599999998</v>
      </c>
      <c r="F101" s="11">
        <v>1424281.65</v>
      </c>
      <c r="G101" s="11">
        <v>74962.19</v>
      </c>
      <c r="H101" s="11"/>
      <c r="I101" s="11">
        <v>2248865.7599999998</v>
      </c>
      <c r="J101" s="11">
        <f t="shared" si="7"/>
        <v>3748109.5999999996</v>
      </c>
      <c r="K101" s="11">
        <v>2248865.7599999998</v>
      </c>
      <c r="L101" s="11">
        <v>1424281.65</v>
      </c>
      <c r="M101" s="11">
        <v>74962.19</v>
      </c>
      <c r="N101" s="11"/>
      <c r="O101" s="10">
        <f t="shared" si="8"/>
        <v>100</v>
      </c>
      <c r="P101" s="9" t="s">
        <v>61</v>
      </c>
    </row>
    <row r="102" spans="1:16" s="2" customFormat="1" ht="69.75" x14ac:dyDescent="0.25">
      <c r="A102" s="10">
        <v>96</v>
      </c>
      <c r="B102" s="13" t="s">
        <v>60</v>
      </c>
      <c r="C102" s="10" t="s">
        <v>12</v>
      </c>
      <c r="D102" s="11">
        <f t="shared" si="6"/>
        <v>3217159.35</v>
      </c>
      <c r="E102" s="11">
        <v>1930295.61</v>
      </c>
      <c r="F102" s="11">
        <v>1222520.55</v>
      </c>
      <c r="G102" s="11">
        <v>64343.19</v>
      </c>
      <c r="H102" s="11"/>
      <c r="I102" s="11">
        <v>1930295.61</v>
      </c>
      <c r="J102" s="11">
        <f t="shared" si="7"/>
        <v>3217159.35</v>
      </c>
      <c r="K102" s="11">
        <v>1930295.61</v>
      </c>
      <c r="L102" s="11">
        <v>1222520.55</v>
      </c>
      <c r="M102" s="11">
        <v>64343.19</v>
      </c>
      <c r="N102" s="11"/>
      <c r="O102" s="10">
        <f t="shared" si="8"/>
        <v>100</v>
      </c>
      <c r="P102" s="9" t="s">
        <v>59</v>
      </c>
    </row>
    <row r="103" spans="1:16" s="2" customFormat="1" ht="61.5" x14ac:dyDescent="0.25">
      <c r="A103" s="10">
        <v>97</v>
      </c>
      <c r="B103" s="13" t="s">
        <v>58</v>
      </c>
      <c r="C103" s="10" t="s">
        <v>12</v>
      </c>
      <c r="D103" s="11">
        <f t="shared" si="6"/>
        <v>2333220</v>
      </c>
      <c r="E103" s="11">
        <v>1399932</v>
      </c>
      <c r="F103" s="11">
        <v>886623.6</v>
      </c>
      <c r="G103" s="11">
        <v>46664.4</v>
      </c>
      <c r="H103" s="11"/>
      <c r="I103" s="11">
        <v>1399932</v>
      </c>
      <c r="J103" s="11">
        <f t="shared" si="7"/>
        <v>2333220</v>
      </c>
      <c r="K103" s="11">
        <v>1399932</v>
      </c>
      <c r="L103" s="11">
        <v>886623.6</v>
      </c>
      <c r="M103" s="11">
        <v>46664.4</v>
      </c>
      <c r="N103" s="11"/>
      <c r="O103" s="10">
        <f t="shared" si="8"/>
        <v>100</v>
      </c>
      <c r="P103" s="9" t="s">
        <v>57</v>
      </c>
    </row>
    <row r="104" spans="1:16" s="2" customFormat="1" ht="61.5" x14ac:dyDescent="0.25">
      <c r="A104" s="10">
        <v>98</v>
      </c>
      <c r="B104" s="13" t="s">
        <v>56</v>
      </c>
      <c r="C104" s="10" t="s">
        <v>12</v>
      </c>
      <c r="D104" s="11">
        <f t="shared" ref="D104:D135" si="9">E104+F104+G104+H104</f>
        <v>4021390.21</v>
      </c>
      <c r="E104" s="11">
        <v>2399792</v>
      </c>
      <c r="F104" s="11">
        <v>1505583.21</v>
      </c>
      <c r="G104" s="11">
        <v>116015</v>
      </c>
      <c r="H104" s="11"/>
      <c r="I104" s="11">
        <v>2399792</v>
      </c>
      <c r="J104" s="11">
        <f t="shared" ref="J104:J135" si="10">K104+L104+M104+N104</f>
        <v>4021390.21</v>
      </c>
      <c r="K104" s="11">
        <v>2399792</v>
      </c>
      <c r="L104" s="11">
        <v>1505583.21</v>
      </c>
      <c r="M104" s="11">
        <v>116015</v>
      </c>
      <c r="N104" s="11"/>
      <c r="O104" s="10">
        <f t="shared" ref="O104:O130" si="11">J104/D104*100</f>
        <v>100</v>
      </c>
      <c r="P104" s="9" t="s">
        <v>55</v>
      </c>
    </row>
    <row r="105" spans="1:16" s="2" customFormat="1" ht="78.75" customHeight="1" x14ac:dyDescent="0.25">
      <c r="A105" s="10">
        <v>99</v>
      </c>
      <c r="B105" s="13" t="s">
        <v>54</v>
      </c>
      <c r="C105" s="10" t="s">
        <v>53</v>
      </c>
      <c r="D105" s="11">
        <f t="shared" si="9"/>
        <v>3537869</v>
      </c>
      <c r="E105" s="11">
        <v>2122721.4</v>
      </c>
      <c r="F105" s="11">
        <v>1344390.22</v>
      </c>
      <c r="G105" s="11">
        <v>70757.38</v>
      </c>
      <c r="H105" s="11"/>
      <c r="I105" s="11">
        <v>2122721.4</v>
      </c>
      <c r="J105" s="11">
        <f t="shared" si="10"/>
        <v>3537869</v>
      </c>
      <c r="K105" s="11">
        <v>2122721.4</v>
      </c>
      <c r="L105" s="11">
        <v>1344390.22</v>
      </c>
      <c r="M105" s="11">
        <v>70757.38</v>
      </c>
      <c r="N105" s="11"/>
      <c r="O105" s="10">
        <f t="shared" si="11"/>
        <v>100</v>
      </c>
      <c r="P105" s="9" t="s">
        <v>52</v>
      </c>
    </row>
    <row r="106" spans="1:16" s="2" customFormat="1" ht="92.25" x14ac:dyDescent="0.25">
      <c r="A106" s="10">
        <v>100</v>
      </c>
      <c r="B106" s="13" t="s">
        <v>51</v>
      </c>
      <c r="C106" s="10" t="s">
        <v>12</v>
      </c>
      <c r="D106" s="11">
        <f t="shared" si="9"/>
        <v>3994040.6999999997</v>
      </c>
      <c r="E106" s="11">
        <v>2396424.42</v>
      </c>
      <c r="F106" s="11">
        <v>1517735.47</v>
      </c>
      <c r="G106" s="11">
        <v>79880.81</v>
      </c>
      <c r="H106" s="11"/>
      <c r="I106" s="11">
        <v>2396424.42</v>
      </c>
      <c r="J106" s="11">
        <f t="shared" si="10"/>
        <v>3994040.6999999997</v>
      </c>
      <c r="K106" s="11">
        <v>2396424.42</v>
      </c>
      <c r="L106" s="11">
        <v>1517735.47</v>
      </c>
      <c r="M106" s="11">
        <v>79880.81</v>
      </c>
      <c r="N106" s="11"/>
      <c r="O106" s="10">
        <f t="shared" si="11"/>
        <v>100</v>
      </c>
      <c r="P106" s="9" t="s">
        <v>50</v>
      </c>
    </row>
    <row r="107" spans="1:16" s="2" customFormat="1" ht="92.25" x14ac:dyDescent="0.25">
      <c r="A107" s="10">
        <v>101</v>
      </c>
      <c r="B107" s="13" t="s">
        <v>49</v>
      </c>
      <c r="C107" s="10" t="s">
        <v>12</v>
      </c>
      <c r="D107" s="11">
        <f t="shared" si="9"/>
        <v>1126729.31</v>
      </c>
      <c r="E107" s="11">
        <v>676038.7</v>
      </c>
      <c r="F107" s="11">
        <v>428156.08</v>
      </c>
      <c r="G107" s="11">
        <v>22534.53</v>
      </c>
      <c r="H107" s="11"/>
      <c r="I107" s="11">
        <v>676038.7</v>
      </c>
      <c r="J107" s="11">
        <f t="shared" si="10"/>
        <v>1126726.53</v>
      </c>
      <c r="K107" s="11">
        <v>676035.92</v>
      </c>
      <c r="L107" s="11">
        <v>428156.08</v>
      </c>
      <c r="M107" s="11">
        <v>22534.53</v>
      </c>
      <c r="N107" s="11"/>
      <c r="O107" s="10">
        <f t="shared" si="11"/>
        <v>99.999753268156297</v>
      </c>
      <c r="P107" s="9" t="s">
        <v>48</v>
      </c>
    </row>
    <row r="108" spans="1:16" s="2" customFormat="1" ht="61.5" x14ac:dyDescent="0.25">
      <c r="A108" s="10">
        <v>102</v>
      </c>
      <c r="B108" s="13" t="s">
        <v>47</v>
      </c>
      <c r="C108" s="10" t="s">
        <v>12</v>
      </c>
      <c r="D108" s="11">
        <f t="shared" si="9"/>
        <v>1222406.2799999998</v>
      </c>
      <c r="E108" s="11">
        <v>733443.77</v>
      </c>
      <c r="F108" s="11">
        <v>464514.38</v>
      </c>
      <c r="G108" s="11">
        <v>24448.13</v>
      </c>
      <c r="H108" s="11"/>
      <c r="I108" s="11">
        <v>733443.77</v>
      </c>
      <c r="J108" s="11">
        <f t="shared" si="10"/>
        <v>1222406.2799999998</v>
      </c>
      <c r="K108" s="11">
        <v>733443.77</v>
      </c>
      <c r="L108" s="11">
        <v>464514.38</v>
      </c>
      <c r="M108" s="11">
        <v>24448.13</v>
      </c>
      <c r="N108" s="11"/>
      <c r="O108" s="10">
        <f t="shared" si="11"/>
        <v>100</v>
      </c>
      <c r="P108" s="9" t="s">
        <v>46</v>
      </c>
    </row>
    <row r="109" spans="1:16" s="2" customFormat="1" ht="69.75" x14ac:dyDescent="0.25">
      <c r="A109" s="10">
        <v>103</v>
      </c>
      <c r="B109" s="13" t="s">
        <v>45</v>
      </c>
      <c r="C109" s="10" t="s">
        <v>12</v>
      </c>
      <c r="D109" s="11">
        <f t="shared" si="9"/>
        <v>3641707.21</v>
      </c>
      <c r="E109" s="11">
        <v>2185024.31</v>
      </c>
      <c r="F109" s="11">
        <v>1383848.74</v>
      </c>
      <c r="G109" s="11">
        <v>72834.16</v>
      </c>
      <c r="H109" s="11"/>
      <c r="I109" s="11">
        <v>2185024.31</v>
      </c>
      <c r="J109" s="11">
        <f t="shared" si="10"/>
        <v>3641707.21</v>
      </c>
      <c r="K109" s="11">
        <v>2185024.31</v>
      </c>
      <c r="L109" s="11">
        <v>1383848.74</v>
      </c>
      <c r="M109" s="11">
        <v>72834.16</v>
      </c>
      <c r="N109" s="11"/>
      <c r="O109" s="10">
        <f t="shared" si="11"/>
        <v>100</v>
      </c>
      <c r="P109" s="9" t="s">
        <v>44</v>
      </c>
    </row>
    <row r="110" spans="1:16" s="2" customFormat="1" ht="92.25" x14ac:dyDescent="0.25">
      <c r="A110" s="10">
        <v>104</v>
      </c>
      <c r="B110" s="13" t="s">
        <v>43</v>
      </c>
      <c r="C110" s="10" t="s">
        <v>12</v>
      </c>
      <c r="D110" s="11">
        <f t="shared" si="9"/>
        <v>994018.47</v>
      </c>
      <c r="E110" s="11">
        <v>596411.07999999996</v>
      </c>
      <c r="F110" s="11">
        <v>377727.02</v>
      </c>
      <c r="G110" s="11">
        <v>19880.37</v>
      </c>
      <c r="H110" s="11"/>
      <c r="I110" s="11">
        <v>596411.07999999996</v>
      </c>
      <c r="J110" s="11">
        <f t="shared" si="10"/>
        <v>994018.47</v>
      </c>
      <c r="K110" s="11">
        <v>596411.07999999996</v>
      </c>
      <c r="L110" s="11">
        <v>377727.02</v>
      </c>
      <c r="M110" s="11">
        <v>19880.37</v>
      </c>
      <c r="N110" s="11"/>
      <c r="O110" s="10">
        <f t="shared" si="11"/>
        <v>100</v>
      </c>
      <c r="P110" s="9" t="s">
        <v>42</v>
      </c>
    </row>
    <row r="111" spans="1:16" s="2" customFormat="1" ht="61.5" x14ac:dyDescent="0.25">
      <c r="A111" s="10">
        <v>105</v>
      </c>
      <c r="B111" s="13" t="s">
        <v>41</v>
      </c>
      <c r="C111" s="10" t="s">
        <v>12</v>
      </c>
      <c r="D111" s="11">
        <f t="shared" si="9"/>
        <v>2238630</v>
      </c>
      <c r="E111" s="11">
        <v>1343178</v>
      </c>
      <c r="F111" s="11">
        <v>850679</v>
      </c>
      <c r="G111" s="11">
        <v>44773</v>
      </c>
      <c r="H111" s="11"/>
      <c r="I111" s="11">
        <v>1343178</v>
      </c>
      <c r="J111" s="11">
        <f t="shared" si="10"/>
        <v>2238630</v>
      </c>
      <c r="K111" s="11">
        <v>1343178</v>
      </c>
      <c r="L111" s="11">
        <v>850679</v>
      </c>
      <c r="M111" s="11">
        <v>44773</v>
      </c>
      <c r="N111" s="11"/>
      <c r="O111" s="10">
        <f t="shared" si="11"/>
        <v>100</v>
      </c>
      <c r="P111" s="9" t="s">
        <v>40</v>
      </c>
    </row>
    <row r="112" spans="1:16" s="2" customFormat="1" ht="61.5" x14ac:dyDescent="0.25">
      <c r="A112" s="10">
        <v>106</v>
      </c>
      <c r="B112" s="13" t="s">
        <v>39</v>
      </c>
      <c r="C112" s="10" t="s">
        <v>12</v>
      </c>
      <c r="D112" s="11">
        <f t="shared" si="9"/>
        <v>2501376.63</v>
      </c>
      <c r="E112" s="11">
        <v>1500825.98</v>
      </c>
      <c r="F112" s="11">
        <v>950523.12</v>
      </c>
      <c r="G112" s="11">
        <v>50027.53</v>
      </c>
      <c r="H112" s="11"/>
      <c r="I112" s="11">
        <v>1500825.98</v>
      </c>
      <c r="J112" s="11">
        <f t="shared" si="10"/>
        <v>2501376.63</v>
      </c>
      <c r="K112" s="11">
        <v>1500825.98</v>
      </c>
      <c r="L112" s="11">
        <v>950523.12</v>
      </c>
      <c r="M112" s="11">
        <v>50027.53</v>
      </c>
      <c r="N112" s="11"/>
      <c r="O112" s="10">
        <f t="shared" si="11"/>
        <v>100</v>
      </c>
      <c r="P112" s="9" t="s">
        <v>38</v>
      </c>
    </row>
    <row r="113" spans="1:16" s="2" customFormat="1" ht="69.75" x14ac:dyDescent="0.25">
      <c r="A113" s="10">
        <v>107</v>
      </c>
      <c r="B113" s="13" t="s">
        <v>37</v>
      </c>
      <c r="C113" s="10" t="s">
        <v>12</v>
      </c>
      <c r="D113" s="11">
        <f>1687461.43+0.06</f>
        <v>1687461.49</v>
      </c>
      <c r="E113" s="11">
        <f>1012476.38+1.29</f>
        <v>1012477.67</v>
      </c>
      <c r="F113" s="11">
        <v>641235.86</v>
      </c>
      <c r="G113" s="11">
        <v>33749.25</v>
      </c>
      <c r="H113" s="11"/>
      <c r="I113" s="11">
        <v>1012477.67</v>
      </c>
      <c r="J113" s="11">
        <f t="shared" si="10"/>
        <v>1687462.78</v>
      </c>
      <c r="K113" s="11">
        <v>1012477.67</v>
      </c>
      <c r="L113" s="11">
        <v>641235.86</v>
      </c>
      <c r="M113" s="11">
        <v>33749.25</v>
      </c>
      <c r="N113" s="11"/>
      <c r="O113" s="10">
        <f t="shared" si="11"/>
        <v>100.000076446189</v>
      </c>
      <c r="P113" s="9" t="s">
        <v>36</v>
      </c>
    </row>
    <row r="114" spans="1:16" s="2" customFormat="1" ht="61.5" x14ac:dyDescent="0.25">
      <c r="A114" s="10">
        <v>108</v>
      </c>
      <c r="B114" s="13" t="s">
        <v>35</v>
      </c>
      <c r="C114" s="10" t="s">
        <v>12</v>
      </c>
      <c r="D114" s="11">
        <f t="shared" ref="D114:D130" si="12">E114+F114+G114+H114</f>
        <v>3754538.6</v>
      </c>
      <c r="E114" s="11">
        <v>2252723.16</v>
      </c>
      <c r="F114" s="11">
        <v>1426724.67</v>
      </c>
      <c r="G114" s="11">
        <v>75090.77</v>
      </c>
      <c r="H114" s="11"/>
      <c r="I114" s="11">
        <v>2252723.16</v>
      </c>
      <c r="J114" s="11">
        <f t="shared" si="10"/>
        <v>3754538.6</v>
      </c>
      <c r="K114" s="11">
        <v>2252723.16</v>
      </c>
      <c r="L114" s="11">
        <v>1426724.67</v>
      </c>
      <c r="M114" s="11">
        <v>75090.77</v>
      </c>
      <c r="N114" s="11"/>
      <c r="O114" s="10">
        <f t="shared" si="11"/>
        <v>100</v>
      </c>
      <c r="P114" s="9" t="s">
        <v>34</v>
      </c>
    </row>
    <row r="115" spans="1:16" s="2" customFormat="1" ht="61.5" x14ac:dyDescent="0.25">
      <c r="A115" s="10">
        <v>109</v>
      </c>
      <c r="B115" s="13" t="s">
        <v>33</v>
      </c>
      <c r="C115" s="10" t="s">
        <v>12</v>
      </c>
      <c r="D115" s="11">
        <f t="shared" si="12"/>
        <v>3255750</v>
      </c>
      <c r="E115" s="11">
        <v>1953450</v>
      </c>
      <c r="F115" s="11">
        <v>1237185</v>
      </c>
      <c r="G115" s="11">
        <v>65115</v>
      </c>
      <c r="H115" s="11"/>
      <c r="I115" s="11">
        <v>1953450</v>
      </c>
      <c r="J115" s="11">
        <f t="shared" si="10"/>
        <v>3255750</v>
      </c>
      <c r="K115" s="11">
        <v>1953450</v>
      </c>
      <c r="L115" s="11">
        <v>1237185</v>
      </c>
      <c r="M115" s="11">
        <v>65115</v>
      </c>
      <c r="N115" s="11"/>
      <c r="O115" s="10">
        <f t="shared" si="11"/>
        <v>100</v>
      </c>
      <c r="P115" s="9" t="s">
        <v>32</v>
      </c>
    </row>
    <row r="116" spans="1:16" s="2" customFormat="1" ht="61.5" x14ac:dyDescent="0.25">
      <c r="A116" s="10">
        <v>110</v>
      </c>
      <c r="B116" s="13" t="s">
        <v>31</v>
      </c>
      <c r="C116" s="10" t="s">
        <v>12</v>
      </c>
      <c r="D116" s="11">
        <f t="shared" si="12"/>
        <v>3763995.06</v>
      </c>
      <c r="E116" s="11">
        <v>2258398.13</v>
      </c>
      <c r="F116" s="11">
        <v>1430316.99</v>
      </c>
      <c r="G116" s="11">
        <v>75279.94</v>
      </c>
      <c r="H116" s="11"/>
      <c r="I116" s="11">
        <v>2258398.13</v>
      </c>
      <c r="J116" s="11">
        <f t="shared" si="10"/>
        <v>3763996.89</v>
      </c>
      <c r="K116" s="11">
        <v>2258398.13</v>
      </c>
      <c r="L116" s="11">
        <v>1430318.82</v>
      </c>
      <c r="M116" s="11">
        <v>75279.94</v>
      </c>
      <c r="N116" s="11"/>
      <c r="O116" s="10">
        <f t="shared" si="11"/>
        <v>100.00004861855479</v>
      </c>
      <c r="P116" s="9" t="s">
        <v>30</v>
      </c>
    </row>
    <row r="117" spans="1:16" s="2" customFormat="1" ht="61.5" x14ac:dyDescent="0.25">
      <c r="A117" s="10">
        <v>111</v>
      </c>
      <c r="B117" s="13" t="s">
        <v>29</v>
      </c>
      <c r="C117" s="10" t="s">
        <v>12</v>
      </c>
      <c r="D117" s="11">
        <f t="shared" si="12"/>
        <v>1505543.6</v>
      </c>
      <c r="E117" s="11">
        <v>903326.16</v>
      </c>
      <c r="F117" s="11">
        <v>572106.56999999995</v>
      </c>
      <c r="G117" s="11">
        <v>30110.87</v>
      </c>
      <c r="H117" s="11"/>
      <c r="I117" s="11">
        <v>903326.16</v>
      </c>
      <c r="J117" s="11">
        <f t="shared" si="10"/>
        <v>1505543.6</v>
      </c>
      <c r="K117" s="11">
        <v>903326.16</v>
      </c>
      <c r="L117" s="11">
        <v>572106.56999999995</v>
      </c>
      <c r="M117" s="11">
        <v>30110.87</v>
      </c>
      <c r="N117" s="11"/>
      <c r="O117" s="10">
        <f t="shared" si="11"/>
        <v>100</v>
      </c>
      <c r="P117" s="9" t="s">
        <v>28</v>
      </c>
    </row>
    <row r="118" spans="1:16" s="2" customFormat="1" ht="61.5" x14ac:dyDescent="0.25">
      <c r="A118" s="10">
        <v>112</v>
      </c>
      <c r="B118" s="13" t="s">
        <v>27</v>
      </c>
      <c r="C118" s="10" t="s">
        <v>12</v>
      </c>
      <c r="D118" s="11">
        <f t="shared" si="12"/>
        <v>2968879.3999999994</v>
      </c>
      <c r="E118" s="11">
        <v>1781327.64</v>
      </c>
      <c r="F118" s="11">
        <v>1128174.17</v>
      </c>
      <c r="G118" s="11">
        <v>59377.59</v>
      </c>
      <c r="H118" s="11"/>
      <c r="I118" s="11">
        <v>1781327.64</v>
      </c>
      <c r="J118" s="11">
        <f t="shared" si="10"/>
        <v>2968879.3999999994</v>
      </c>
      <c r="K118" s="11">
        <v>1781327.64</v>
      </c>
      <c r="L118" s="11">
        <v>1128174.17</v>
      </c>
      <c r="M118" s="11">
        <v>59377.59</v>
      </c>
      <c r="N118" s="11"/>
      <c r="O118" s="10">
        <f t="shared" si="11"/>
        <v>100</v>
      </c>
      <c r="P118" s="9" t="s">
        <v>26</v>
      </c>
    </row>
    <row r="119" spans="1:16" s="2" customFormat="1" ht="61.5" x14ac:dyDescent="0.25">
      <c r="A119" s="10">
        <v>113</v>
      </c>
      <c r="B119" s="13" t="s">
        <v>25</v>
      </c>
      <c r="C119" s="10" t="s">
        <v>12</v>
      </c>
      <c r="D119" s="11">
        <f t="shared" si="12"/>
        <v>2131429.0299999998</v>
      </c>
      <c r="E119" s="11">
        <v>1278857.42</v>
      </c>
      <c r="F119" s="11">
        <v>809943.03</v>
      </c>
      <c r="G119" s="11">
        <v>42628.58</v>
      </c>
      <c r="H119" s="11"/>
      <c r="I119" s="11">
        <v>1278857.42</v>
      </c>
      <c r="J119" s="11">
        <f t="shared" si="10"/>
        <v>2131429.0299999998</v>
      </c>
      <c r="K119" s="11">
        <v>1278857.42</v>
      </c>
      <c r="L119" s="11">
        <v>809943.03</v>
      </c>
      <c r="M119" s="11">
        <v>42628.58</v>
      </c>
      <c r="N119" s="11"/>
      <c r="O119" s="10">
        <f t="shared" si="11"/>
        <v>100</v>
      </c>
      <c r="P119" s="9" t="s">
        <v>24</v>
      </c>
    </row>
    <row r="120" spans="1:16" s="2" customFormat="1" ht="115.5" customHeight="1" x14ac:dyDescent="0.25">
      <c r="A120" s="10">
        <v>114</v>
      </c>
      <c r="B120" s="13" t="s">
        <v>23</v>
      </c>
      <c r="C120" s="10" t="s">
        <v>12</v>
      </c>
      <c r="D120" s="11">
        <f t="shared" si="12"/>
        <v>3863410</v>
      </c>
      <c r="E120" s="11">
        <v>2318046</v>
      </c>
      <c r="F120" s="11">
        <v>1468095</v>
      </c>
      <c r="G120" s="11">
        <v>77269</v>
      </c>
      <c r="H120" s="11"/>
      <c r="I120" s="11">
        <v>2318046</v>
      </c>
      <c r="J120" s="11">
        <f t="shared" si="10"/>
        <v>3863410</v>
      </c>
      <c r="K120" s="11">
        <v>2318046</v>
      </c>
      <c r="L120" s="11">
        <v>1468095</v>
      </c>
      <c r="M120" s="11">
        <v>77269</v>
      </c>
      <c r="N120" s="11"/>
      <c r="O120" s="10">
        <f t="shared" si="11"/>
        <v>100</v>
      </c>
      <c r="P120" s="9" t="s">
        <v>22</v>
      </c>
    </row>
    <row r="121" spans="1:16" s="2" customFormat="1" ht="69.75" x14ac:dyDescent="0.25">
      <c r="A121" s="10">
        <v>115</v>
      </c>
      <c r="B121" s="13" t="s">
        <v>21</v>
      </c>
      <c r="C121" s="10" t="s">
        <v>12</v>
      </c>
      <c r="D121" s="11">
        <f t="shared" si="12"/>
        <v>975058.00000000012</v>
      </c>
      <c r="E121" s="11">
        <v>585034.80000000005</v>
      </c>
      <c r="F121" s="11">
        <v>370522.04</v>
      </c>
      <c r="G121" s="11">
        <v>19501.16</v>
      </c>
      <c r="H121" s="11"/>
      <c r="I121" s="11">
        <v>585034.80000000005</v>
      </c>
      <c r="J121" s="11">
        <f t="shared" si="10"/>
        <v>975058.00000000012</v>
      </c>
      <c r="K121" s="11">
        <v>585034.80000000005</v>
      </c>
      <c r="L121" s="11">
        <v>370522.04</v>
      </c>
      <c r="M121" s="11">
        <v>19501.16</v>
      </c>
      <c r="N121" s="11"/>
      <c r="O121" s="10">
        <f t="shared" si="11"/>
        <v>100</v>
      </c>
      <c r="P121" s="9" t="s">
        <v>20</v>
      </c>
    </row>
    <row r="122" spans="1:16" s="2" customFormat="1" ht="69.75" x14ac:dyDescent="0.25">
      <c r="A122" s="10">
        <v>116</v>
      </c>
      <c r="B122" s="13" t="s">
        <v>19</v>
      </c>
      <c r="C122" s="10" t="s">
        <v>12</v>
      </c>
      <c r="D122" s="11">
        <f t="shared" si="12"/>
        <v>3978175.04</v>
      </c>
      <c r="E122" s="11">
        <v>2387030.04</v>
      </c>
      <c r="F122" s="11">
        <v>1513700.65</v>
      </c>
      <c r="G122" s="11">
        <v>77444.350000000006</v>
      </c>
      <c r="H122" s="11"/>
      <c r="I122" s="11">
        <v>2387030.1800000002</v>
      </c>
      <c r="J122" s="11">
        <f t="shared" si="10"/>
        <v>3872217.2800000003</v>
      </c>
      <c r="K122" s="11">
        <v>2323330.37</v>
      </c>
      <c r="L122" s="11">
        <v>1471442.56</v>
      </c>
      <c r="M122" s="11">
        <v>77444.350000000006</v>
      </c>
      <c r="N122" s="11"/>
      <c r="O122" s="10">
        <f t="shared" si="11"/>
        <v>97.336523432613973</v>
      </c>
      <c r="P122" s="9" t="s">
        <v>18</v>
      </c>
    </row>
    <row r="123" spans="1:16" s="2" customFormat="1" ht="69.75" x14ac:dyDescent="0.25">
      <c r="A123" s="10">
        <v>117</v>
      </c>
      <c r="B123" s="13" t="s">
        <v>17</v>
      </c>
      <c r="C123" s="10" t="s">
        <v>12</v>
      </c>
      <c r="D123" s="11">
        <f t="shared" si="12"/>
        <v>3972383.93</v>
      </c>
      <c r="E123" s="11">
        <v>2383430.36</v>
      </c>
      <c r="F123" s="11">
        <v>1509505.89</v>
      </c>
      <c r="G123" s="11">
        <v>79447.679999999993</v>
      </c>
      <c r="H123" s="11"/>
      <c r="I123" s="11">
        <v>2383430.36</v>
      </c>
      <c r="J123" s="11">
        <f t="shared" si="10"/>
        <v>3972383.93</v>
      </c>
      <c r="K123" s="11">
        <v>2383430.36</v>
      </c>
      <c r="L123" s="11">
        <v>1509505.89</v>
      </c>
      <c r="M123" s="11">
        <v>79447.679999999993</v>
      </c>
      <c r="N123" s="11"/>
      <c r="O123" s="10">
        <f t="shared" si="11"/>
        <v>100</v>
      </c>
      <c r="P123" s="9" t="s">
        <v>16</v>
      </c>
    </row>
    <row r="124" spans="1:16" s="2" customFormat="1" ht="61.5" x14ac:dyDescent="0.25">
      <c r="A124" s="10">
        <v>118</v>
      </c>
      <c r="B124" s="13" t="s">
        <v>15</v>
      </c>
      <c r="C124" s="10" t="s">
        <v>12</v>
      </c>
      <c r="D124" s="11">
        <f t="shared" si="12"/>
        <v>2690545.79</v>
      </c>
      <c r="E124" s="11">
        <v>1614326.8</v>
      </c>
      <c r="F124" s="11">
        <v>1022408.12</v>
      </c>
      <c r="G124" s="11">
        <v>53810.87</v>
      </c>
      <c r="H124" s="11"/>
      <c r="I124" s="11">
        <v>1614326.01</v>
      </c>
      <c r="J124" s="11">
        <f t="shared" si="10"/>
        <v>2690543.35</v>
      </c>
      <c r="K124" s="11">
        <v>1614326.01</v>
      </c>
      <c r="L124" s="11">
        <v>1022406.47</v>
      </c>
      <c r="M124" s="11">
        <v>53810.87</v>
      </c>
      <c r="N124" s="11"/>
      <c r="O124" s="10">
        <f t="shared" si="11"/>
        <v>99.999909312080504</v>
      </c>
      <c r="P124" s="9" t="s">
        <v>14</v>
      </c>
    </row>
    <row r="125" spans="1:16" s="2" customFormat="1" ht="69.75" x14ac:dyDescent="0.25">
      <c r="A125" s="10">
        <v>119</v>
      </c>
      <c r="B125" s="13" t="s">
        <v>13</v>
      </c>
      <c r="C125" s="10" t="s">
        <v>12</v>
      </c>
      <c r="D125" s="11">
        <f t="shared" si="12"/>
        <v>3661713.63</v>
      </c>
      <c r="E125" s="11">
        <v>2205576</v>
      </c>
      <c r="F125" s="11">
        <v>1396864</v>
      </c>
      <c r="G125" s="11">
        <v>59273.63</v>
      </c>
      <c r="H125" s="11"/>
      <c r="I125" s="11">
        <v>2205576</v>
      </c>
      <c r="J125" s="11">
        <f t="shared" si="10"/>
        <v>2963681.62</v>
      </c>
      <c r="K125" s="11">
        <v>1778208.98</v>
      </c>
      <c r="L125" s="11">
        <v>1126199.01</v>
      </c>
      <c r="M125" s="11">
        <v>59273.63</v>
      </c>
      <c r="N125" s="11"/>
      <c r="O125" s="10">
        <f t="shared" si="11"/>
        <v>80.937012542949731</v>
      </c>
      <c r="P125" s="9" t="s">
        <v>11</v>
      </c>
    </row>
    <row r="126" spans="1:16" s="2" customFormat="1" ht="123" x14ac:dyDescent="0.25">
      <c r="A126" s="10">
        <v>120</v>
      </c>
      <c r="B126" s="13" t="s">
        <v>10</v>
      </c>
      <c r="C126" s="10" t="s">
        <v>7</v>
      </c>
      <c r="D126" s="11">
        <f t="shared" si="12"/>
        <v>2406267</v>
      </c>
      <c r="E126" s="11">
        <v>1443760</v>
      </c>
      <c r="F126" s="11">
        <v>914382</v>
      </c>
      <c r="G126" s="11">
        <v>48125</v>
      </c>
      <c r="H126" s="11"/>
      <c r="I126" s="11">
        <v>1443760</v>
      </c>
      <c r="J126" s="11">
        <f t="shared" si="10"/>
        <v>2406267</v>
      </c>
      <c r="K126" s="11">
        <v>1443760</v>
      </c>
      <c r="L126" s="11">
        <v>914382</v>
      </c>
      <c r="M126" s="11">
        <v>48125</v>
      </c>
      <c r="N126" s="11"/>
      <c r="O126" s="14">
        <f t="shared" si="11"/>
        <v>100</v>
      </c>
      <c r="P126" s="9" t="s">
        <v>9</v>
      </c>
    </row>
    <row r="127" spans="1:16" s="2" customFormat="1" ht="92.25" x14ac:dyDescent="0.25">
      <c r="A127" s="10">
        <v>122</v>
      </c>
      <c r="B127" s="13" t="s">
        <v>8</v>
      </c>
      <c r="C127" s="10" t="s">
        <v>7</v>
      </c>
      <c r="D127" s="11">
        <f t="shared" si="12"/>
        <v>2552998</v>
      </c>
      <c r="E127" s="11">
        <v>1531799</v>
      </c>
      <c r="F127" s="11">
        <v>970139</v>
      </c>
      <c r="G127" s="11">
        <v>51060</v>
      </c>
      <c r="H127" s="11"/>
      <c r="I127" s="11">
        <v>1531798.59</v>
      </c>
      <c r="J127" s="11">
        <f t="shared" si="10"/>
        <v>2552997.59</v>
      </c>
      <c r="K127" s="11">
        <v>1531798.59</v>
      </c>
      <c r="L127" s="11">
        <v>970139</v>
      </c>
      <c r="M127" s="11">
        <v>51060</v>
      </c>
      <c r="N127" s="11"/>
      <c r="O127" s="10">
        <f t="shared" si="11"/>
        <v>99.99998394044961</v>
      </c>
      <c r="P127" s="9" t="s">
        <v>6</v>
      </c>
    </row>
    <row r="128" spans="1:16" s="2" customFormat="1" ht="61.5" x14ac:dyDescent="0.25">
      <c r="A128" s="10">
        <v>123</v>
      </c>
      <c r="B128" s="13" t="s">
        <v>5</v>
      </c>
      <c r="C128" s="10" t="s">
        <v>2</v>
      </c>
      <c r="D128" s="11">
        <f t="shared" si="12"/>
        <v>1301833.2999999998</v>
      </c>
      <c r="E128" s="11">
        <v>781100</v>
      </c>
      <c r="F128" s="11">
        <v>494696.63</v>
      </c>
      <c r="G128" s="11">
        <v>26036.67</v>
      </c>
      <c r="H128" s="11"/>
      <c r="I128" s="11">
        <v>781099.95</v>
      </c>
      <c r="J128" s="11">
        <f t="shared" si="10"/>
        <v>1301833.25</v>
      </c>
      <c r="K128" s="11">
        <v>781099.95</v>
      </c>
      <c r="L128" s="11">
        <v>494696.63</v>
      </c>
      <c r="M128" s="11">
        <v>26036.67</v>
      </c>
      <c r="N128" s="11"/>
      <c r="O128" s="10">
        <f t="shared" si="11"/>
        <v>99.999996159262494</v>
      </c>
      <c r="P128" s="9" t="s">
        <v>4</v>
      </c>
    </row>
    <row r="129" spans="1:17" s="2" customFormat="1" ht="61.5" x14ac:dyDescent="0.25">
      <c r="A129" s="10">
        <v>124</v>
      </c>
      <c r="B129" s="13" t="s">
        <v>3</v>
      </c>
      <c r="C129" s="10" t="s">
        <v>2</v>
      </c>
      <c r="D129" s="11">
        <f t="shared" si="12"/>
        <v>1939874.59</v>
      </c>
      <c r="E129" s="11">
        <v>1163924</v>
      </c>
      <c r="F129" s="11">
        <v>737152.14</v>
      </c>
      <c r="G129" s="11">
        <v>38798.449999999997</v>
      </c>
      <c r="H129" s="11"/>
      <c r="I129" s="11">
        <v>1163924</v>
      </c>
      <c r="J129" s="12">
        <f>K129+L129+M129</f>
        <v>1939874.05</v>
      </c>
      <c r="K129" s="11">
        <v>1163924</v>
      </c>
      <c r="L129" s="11">
        <v>737152.14</v>
      </c>
      <c r="M129" s="11">
        <f>38797.48+0.43</f>
        <v>38797.910000000003</v>
      </c>
      <c r="N129" s="11"/>
      <c r="O129" s="10">
        <f t="shared" si="11"/>
        <v>99.999972163148954</v>
      </c>
      <c r="P129" s="9" t="s">
        <v>1</v>
      </c>
    </row>
    <row r="130" spans="1:17" s="4" customFormat="1" ht="23.25" x14ac:dyDescent="0.25">
      <c r="A130" s="27" t="s">
        <v>0</v>
      </c>
      <c r="B130" s="27"/>
      <c r="C130" s="27"/>
      <c r="D130" s="8">
        <f t="shared" si="12"/>
        <v>351099986.60999995</v>
      </c>
      <c r="E130" s="7">
        <f>SUM(E8:E129)</f>
        <v>207154389</v>
      </c>
      <c r="F130" s="7">
        <f>SUM(F8:F129)</f>
        <v>136512736.23999995</v>
      </c>
      <c r="G130" s="7">
        <f>SUM(G8:G129)</f>
        <v>6808166.7599999998</v>
      </c>
      <c r="H130" s="7">
        <f>SUM(H8:H129)</f>
        <v>624694.6100000001</v>
      </c>
      <c r="I130" s="7">
        <f>SUM(I8:I129)</f>
        <v>207153984.06999999</v>
      </c>
      <c r="J130" s="7">
        <f>K130+L130+M130+N130</f>
        <v>347712369.75999981</v>
      </c>
      <c r="K130" s="7">
        <f>SUM(K8:K129)</f>
        <v>204079696.87999997</v>
      </c>
      <c r="L130" s="7">
        <f>SUM(L8:L129)</f>
        <v>136199811.50999993</v>
      </c>
      <c r="M130" s="7">
        <f>SUM(M8:M129)</f>
        <v>6320783.7799999984</v>
      </c>
      <c r="N130" s="7">
        <f>SUM(N8:N129)</f>
        <v>1112077.5900000001</v>
      </c>
      <c r="O130" s="6">
        <f t="shared" si="11"/>
        <v>99.03514184585741</v>
      </c>
      <c r="P130" s="5"/>
      <c r="Q130" s="3"/>
    </row>
    <row r="131" spans="1:17" s="2" customFormat="1" x14ac:dyDescent="0.25">
      <c r="B131" s="2" t="s">
        <v>286</v>
      </c>
      <c r="I131" s="3"/>
      <c r="J131" s="3"/>
    </row>
  </sheetData>
  <autoFilter ref="B5:P131">
    <filterColumn colId="2" showButton="0"/>
    <filterColumn colId="3" showButton="0"/>
    <filterColumn colId="4" showButton="0"/>
    <filterColumn colId="5" showButton="0"/>
    <filterColumn colId="8" showButton="0"/>
    <filterColumn colId="9" showButton="0"/>
    <filterColumn colId="10" showButton="0"/>
    <filterColumn colId="11" showButton="0"/>
  </autoFilter>
  <mergeCells count="17">
    <mergeCell ref="A130:C130"/>
    <mergeCell ref="P5:P7"/>
    <mergeCell ref="D6:D7"/>
    <mergeCell ref="E6:H6"/>
    <mergeCell ref="I6:I7"/>
    <mergeCell ref="J6:J7"/>
    <mergeCell ref="K6:N6"/>
    <mergeCell ref="A1:P1"/>
    <mergeCell ref="A2:P2"/>
    <mergeCell ref="A3:P3"/>
    <mergeCell ref="A4:P4"/>
    <mergeCell ref="A5:A7"/>
    <mergeCell ref="B5:B7"/>
    <mergeCell ref="C5:C7"/>
    <mergeCell ref="D5:H5"/>
    <mergeCell ref="J5:N5"/>
    <mergeCell ref="O5:O7"/>
  </mergeCells>
  <pageMargins left="0.70866141732283472" right="0.70866141732283472" top="0.74803149606299213" bottom="0.74803149606299213" header="0.31496062992125984" footer="0.31496062992125984"/>
  <pageSetup paperSize="9" scale="15" fitToHeight="0" orientation="landscape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Петровна Боева</dc:creator>
  <cp:lastModifiedBy>Ольга Петровна Боева</cp:lastModifiedBy>
  <dcterms:created xsi:type="dcterms:W3CDTF">2024-01-24T08:48:08Z</dcterms:created>
  <dcterms:modified xsi:type="dcterms:W3CDTF">2024-01-24T09:22:48Z</dcterms:modified>
</cp:coreProperties>
</file>